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53.jpeg" ContentType="image/jpeg"/>
  <Override PartName="/xl/media/image1.jpeg" ContentType="image/jpeg"/>
  <Override PartName="/xl/media/image54.jpeg" ContentType="image/jpeg"/>
  <Override PartName="/xl/media/image2.jpeg" ContentType="image/jpeg"/>
  <Override PartName="/xl/media/image55.jpeg" ContentType="image/jpeg"/>
  <Override PartName="/xl/media/image3.jpeg" ContentType="image/jpeg"/>
  <Override PartName="/xl/media/image56.jpeg" ContentType="image/jpeg"/>
  <Override PartName="/xl/media/image4.jpeg" ContentType="image/jpeg"/>
  <Override PartName="/xl/media/image5.jpeg" ContentType="image/jpeg"/>
  <Override PartName="/xl/media/image57.jpeg" ContentType="image/jpeg"/>
  <Override PartName="/xl/media/image6.jpeg" ContentType="image/jpeg"/>
  <Override PartName="/xl/media/image8.wmf" ContentType="image/x-wmf"/>
  <Override PartName="/xl/media/image33.jpeg" ContentType="image/jpeg"/>
  <Override PartName="/xl/media/image7.jpeg" ContentType="image/jpeg"/>
  <Override PartName="/xl/media/image9.wmf" ContentType="image/x-wmf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jpeg" ContentType="image/jpeg"/>
  <Override PartName="/xl/media/image15.jpeg" ContentType="image/jpeg"/>
  <Override PartName="/xl/media/image16.jpeg" ContentType="image/jpeg"/>
  <Override PartName="/xl/media/image17.jpeg" ContentType="image/jpeg"/>
  <Override PartName="/xl/media/image18.jpeg" ContentType="image/jpeg"/>
  <Override PartName="/xl/media/image19.jpeg" ContentType="image/jpeg"/>
  <Override PartName="/xl/media/image20.jpeg" ContentType="image/jpeg"/>
  <Override PartName="/xl/media/image21.jpeg" ContentType="image/jpeg"/>
  <Override PartName="/xl/media/image22.jpeg" ContentType="image/jpeg"/>
  <Override PartName="/xl/media/image23.jpeg" ContentType="image/jpeg"/>
  <Override PartName="/xl/media/image24.jpeg" ContentType="image/jpeg"/>
  <Override PartName="/xl/media/image25.jpeg" ContentType="image/jpeg"/>
  <Override PartName="/xl/media/image26.jpeg" ContentType="image/jpeg"/>
  <Override PartName="/xl/media/image27.jpeg" ContentType="image/jpeg"/>
  <Override PartName="/xl/media/image28.jpeg" ContentType="image/jpeg"/>
  <Override PartName="/xl/media/image29.jpeg" ContentType="image/jpeg"/>
  <Override PartName="/xl/media/image30.jpeg" ContentType="image/jpeg"/>
  <Override PartName="/xl/media/image31.jpeg" ContentType="image/jpeg"/>
  <Override PartName="/xl/media/image32.jpeg" ContentType="image/jpeg"/>
  <Override PartName="/xl/media/image34.jpeg" ContentType="image/jpeg"/>
  <Override PartName="/xl/media/image35.jpeg" ContentType="image/jpeg"/>
  <Override PartName="/xl/media/image36.jpeg" ContentType="image/jpeg"/>
  <Override PartName="/xl/media/image37.jpeg" ContentType="image/jpeg"/>
  <Override PartName="/xl/media/image38.jpeg" ContentType="image/jpeg"/>
  <Override PartName="/xl/media/image39.jpeg" ContentType="image/jpeg"/>
  <Override PartName="/xl/media/image40.jpeg" ContentType="image/jpeg"/>
  <Override PartName="/xl/media/image41.jpeg" ContentType="image/jpeg"/>
  <Override PartName="/xl/media/image42.jpeg" ContentType="image/jpeg"/>
  <Override PartName="/xl/media/image43.jpeg" ContentType="image/jpeg"/>
  <Override PartName="/xl/media/image44.jpeg" ContentType="image/jpeg"/>
  <Override PartName="/xl/media/image45.jpeg" ContentType="image/jpeg"/>
  <Override PartName="/xl/media/image46.jpeg" ContentType="image/jpeg"/>
  <Override PartName="/xl/media/image47.jpeg" ContentType="image/jpeg"/>
  <Override PartName="/xl/media/image48.jpeg" ContentType="image/jpeg"/>
  <Override PartName="/xl/media/image49.jpeg" ContentType="image/jpeg"/>
  <Override PartName="/xl/media/image50.jpeg" ContentType="image/jpeg"/>
  <Override PartName="/xl/media/image51.jpeg" ContentType="image/jpeg"/>
  <Override PartName="/xl/media/image52.jpeg" ContentType="image/jpeg"/>
  <Override PartName="/xl/comments3.xml" ContentType="application/vnd.openxmlformats-officedocument.spreadsheetml.comments+xml"/>
  <Override PartName="/xl/comments13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drawing10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vmlDrawing4.vml" ContentType="application/vnd.openxmlformats-officedocument.vmlDrawing"/>
  <Override PartName="/xl/drawings/drawing12.xml" ContentType="application/vnd.openxmlformats-officedocument.drawing+xml"/>
  <Override PartName="/xl/drawings/drawing6.xml" ContentType="application/vnd.openxmlformats-officedocument.drawing+xml"/>
  <Override PartName="/xl/drawings/vmlDrawing10.vml" ContentType="application/vnd.openxmlformats-officedocument.vmlDrawing"/>
  <Override PartName="/xl/drawings/vmlDrawing5.vml" ContentType="application/vnd.openxmlformats-officedocument.vmlDrawing"/>
  <Override PartName="/xl/drawings/drawing13.xml" ContentType="application/vnd.openxmlformats-officedocument.drawing+xml"/>
  <Override PartName="/xl/drawings/drawing7.xml" ContentType="application/vnd.openxmlformats-officedocument.drawing+xml"/>
  <Override PartName="/xl/drawings/vmlDrawing11.vml" ContentType="application/vnd.openxmlformats-officedocument.vmlDrawing"/>
  <Override PartName="/xl/drawings/vmlDrawing6.vml" ContentType="application/vnd.openxmlformats-officedocument.vmlDrawing"/>
  <Override PartName="/xl/drawings/drawing8.xml" ContentType="application/vnd.openxmlformats-officedocument.drawing+xml"/>
  <Override PartName="/xl/drawings/vmlDrawing12.vml" ContentType="application/vnd.openxmlformats-officedocument.vmlDrawing"/>
  <Override PartName="/xl/drawings/_rels/drawing1.xml.rels" ContentType="application/vnd.openxmlformats-package.relationships+xml"/>
  <Override PartName="/xl/drawings/_rels/drawing10.xml.rels" ContentType="application/vnd.openxmlformats-package.relationships+xml"/>
  <Override PartName="/xl/drawings/_rels/drawing2.xml.rels" ContentType="application/vnd.openxmlformats-package.relationships+xml"/>
  <Override PartName="/xl/drawings/_rels/drawing11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12.xml.rels" ContentType="application/vnd.openxmlformats-package.relationships+xml"/>
  <Override PartName="/xl/drawings/_rels/drawing6.xml.rels" ContentType="application/vnd.openxmlformats-package.relationships+xml"/>
  <Override PartName="/xl/drawings/_rels/drawing13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9.xml.rels" ContentType="application/vnd.openxmlformats-package.relationships+xml"/>
  <Override PartName="/xl/drawings/vmlDrawing7.vml" ContentType="application/vnd.openxmlformats-officedocument.vmlDrawing"/>
  <Override PartName="/xl/drawings/drawing9.xml" ContentType="application/vnd.openxmlformats-officedocument.drawing+xml"/>
  <Override PartName="/xl/drawings/vmlDrawing8.vml" ContentType="application/vnd.openxmlformats-officedocument.vmlDrawing"/>
  <Override PartName="/xl/drawings/vmlDrawing9.vml" ContentType="application/vnd.openxmlformats-officedocument.vmlDrawing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Vue d’ensemble" sheetId="1" state="visible" r:id="rId2"/>
    <sheet name="Janvier" sheetId="2" state="visible" r:id="rId3"/>
    <sheet name="Février" sheetId="3" state="visible" r:id="rId4"/>
    <sheet name="Mars" sheetId="4" state="visible" r:id="rId5"/>
    <sheet name="Avril" sheetId="5" state="visible" r:id="rId6"/>
    <sheet name="Mai" sheetId="6" state="visible" r:id="rId7"/>
    <sheet name="Juin" sheetId="7" state="visible" r:id="rId8"/>
    <sheet name="Juillet" sheetId="8" state="visible" r:id="rId9"/>
    <sheet name="Août" sheetId="9" state="visible" r:id="rId10"/>
    <sheet name="Septembre" sheetId="10" state="visible" r:id="rId11"/>
    <sheet name="Octobre" sheetId="11" state="visible" r:id="rId12"/>
    <sheet name="Novembre" sheetId="12" state="visible" r:id="rId13"/>
    <sheet name="Décembre" sheetId="13" state="visible" r:id="rId14"/>
  </sheets>
  <definedNames>
    <definedName function="false" hidden="false" localSheetId="8" name="_xlnm.Print_Area" vbProcedure="false">Août!$A$1:$O$53</definedName>
    <definedName function="false" hidden="false" localSheetId="4" name="_xlnm.Print_Area" vbProcedure="false">Avril!$A$1:$O$52</definedName>
    <definedName function="false" hidden="false" localSheetId="12" name="_xlnm.Print_Area" vbProcedure="false">Décembre!$A$1:$O$53</definedName>
    <definedName function="false" hidden="false" localSheetId="2" name="_xlnm.Print_Area" vbProcedure="false">Février!$A$1:$O$51</definedName>
    <definedName function="false" hidden="false" localSheetId="1" name="_xlnm.Print_Area" vbProcedure="false">Janvier!$A$1:$O$53</definedName>
    <definedName function="false" hidden="false" localSheetId="7" name="_xlnm.Print_Area" vbProcedure="false">Juillet!$A$1:$O$53</definedName>
    <definedName function="false" hidden="false" localSheetId="6" name="_xlnm.Print_Area" vbProcedure="false">Juin!$A$1:$O$52</definedName>
    <definedName function="false" hidden="false" localSheetId="5" name="_xlnm.Print_Area" vbProcedure="false">Mai!$A$1:$O$53</definedName>
    <definedName function="false" hidden="false" localSheetId="3" name="_xlnm.Print_Area" vbProcedure="false">Mars!$A$1:$O$53</definedName>
    <definedName function="false" hidden="false" localSheetId="11" name="_xlnm.Print_Area" vbProcedure="false">Novembre!$A$1:$O$52</definedName>
    <definedName function="false" hidden="false" localSheetId="10" name="_xlnm.Print_Area" vbProcedure="false">Octobre!$A$1:$O$53</definedName>
    <definedName function="false" hidden="false" localSheetId="9" name="_xlnm.Print_Area" vbProcedure="false">Septembre!$A$1:$O$52</definedName>
    <definedName function="false" hidden="false" name="Ferien" vbProcedure="false">'Vue d’ensemble'!$L$50:$L$51</definedName>
    <definedName function="false" hidden="false" name="Legenden" vbProcedure="false">'Vue d’ensemble'!$N$44:$N$53</definedName>
    <definedName function="false" hidden="false" name="Schaltjahr" vbProcedure="false">'Vue d’ensemble'!$I$43:$I$44</definedName>
    <definedName function="false" hidden="false" name="Tage" vbProcedure="false">'Vue d’ensemble'!$I$47:$I$53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0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7" authorId="0">
      <text>
        <r>
          <rPr>
            <sz val="9"/>
            <color rgb="FF000000"/>
            <rFont val="Segoe UI"/>
            <family val="2"/>
            <charset val="1"/>
          </rPr>
          <t xml:space="preserve">Durée du travail hebdomadaire: Durée du travail hebdomadaire convenue par contrat (addition de toutes les durées théoriques hebdomadaires journalières)</t>
        </r>
      </text>
    </comment>
    <comment ref="A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des dates peut également être faite au format «00.00.0000».</t>
        </r>
      </text>
    </comment>
    <comment ref="B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du jour de la semaine est facultative.</t>
        </r>
      </text>
    </comment>
    <comment ref="H11" authorId="0">
      <text>
        <r>
          <rPr>
            <sz val="11"/>
            <color rgb="FF000000"/>
            <rFont val="Segoe UI"/>
            <family val="2"/>
            <charset val="1"/>
          </rPr>
          <t xml:space="preserve">L’absence d’une demi-journée ou d’une journée ne peut être marquée qu’en cas de vacances ou de jours fériés.</t>
        </r>
      </text>
    </comment>
    <comment ref="I11" authorId="0">
      <text>
        <r>
          <rPr>
            <sz val="11"/>
            <color rgb="FF000000"/>
            <rFont val="Calibri"/>
            <family val="2"/>
            <charset val="1"/>
          </rPr>
          <t xml:space="preserve"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
</t>
        </r>
      </text>
    </comment>
    <comment ref="J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11" authorId="0">
      <text>
        <r>
          <rPr>
            <sz val="11"/>
            <color rgb="FF000000"/>
            <rFont val="Segoe UI"/>
            <family val="2"/>
            <charset val="1"/>
          </rPr>
          <t xml:space="preserve">Solde de compensation en chiffre décimal</t>
        </r>
      </text>
    </comment>
    <comment ref="L47" authorId="0">
      <text>
        <r>
          <rPr>
            <sz val="9"/>
            <color rgb="FF000000"/>
            <rFont val="Segoe UI"/>
            <family val="2"/>
            <charset val="1"/>
          </rPr>
          <t xml:space="preserve">Le solde en fin de mois est automatiquement reporté au mois suivant.</t>
        </r>
      </text>
    </comment>
    <comment ref="N5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vacances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Saisie au moyen d’une «absence d’une demi-journée/journée entière»</t>
        </r>
      </text>
    </comment>
    <comment ref="N6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jours fériés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Jours fériés assimilés au dimanche selon la législation cantonale Saisie au moyen d’une «absence d’une demi-journée/journée entière»</t>
        </r>
      </text>
    </comment>
    <comment ref="N7" authorId="0">
      <text>
        <r>
          <rPr>
            <sz val="11"/>
            <color rgb="FF000000"/>
            <rFont val="Calibri"/>
            <family val="2"/>
            <charset val="1"/>
          </rPr>
          <t xml:space="preserve">Maladie: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 </t>
        </r>
      </text>
    </comment>
    <comment ref="N8" authorId="0">
      <text>
        <r>
          <rPr>
            <sz val="11"/>
            <color rgb="FF000000"/>
            <rFont val="Calibri"/>
            <family val="2"/>
            <charset val="1"/>
          </rPr>
          <t xml:space="preserve">Absence brève:
</t>
        </r>
        <r>
          <rPr>
            <sz val="11"/>
            <color rgb="FF000000"/>
            <rFont val="Segoe UI"/>
            <family val="2"/>
            <charset val="1"/>
          </rPr>
          <t xml:space="preserve">Si le collaborateur était brièvement absent de son lieu de travail pour remplir des obligations privées.</t>
        </r>
      </text>
    </comment>
    <comment ref="N9" authorId="0">
      <text>
        <r>
          <rPr>
            <sz val="11"/>
            <color rgb="FF000000"/>
            <rFont val="Calibri"/>
            <family val="2"/>
            <charset val="1"/>
          </rPr>
          <t xml:space="preserve">Accident professionnel ou non professionne</t>
        </r>
        <r>
          <rPr>
            <sz val="11"/>
            <color rgb="FF000000"/>
            <rFont val="Segoe UI"/>
            <family val="2"/>
            <charset val="1"/>
          </rPr>
          <t xml:space="preserve">l:
«L’heure du par jour de la semaine» n’est pas changé généralement par cette absence.</t>
        </r>
      </text>
    </comment>
    <comment ref="O5" authorId="0">
      <text>
        <r>
          <rPr>
            <sz val="11"/>
            <color rgb="FF000000"/>
            <rFont val="Calibri"/>
            <family val="2"/>
            <charset val="1"/>
          </rPr>
          <t xml:space="preserve">Jours de congé payés selon l’art. 34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6" authorId="0">
      <text>
        <r>
          <rPr>
            <sz val="11"/>
            <color rgb="FF000000"/>
            <rFont val="Calibri"/>
            <family val="2"/>
            <charset val="1"/>
          </rPr>
          <t xml:space="preserve">Congé maternité selon l’art. 44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7" authorId="0">
      <text>
        <r>
          <rPr>
            <sz val="11"/>
            <color rgb="FF000000"/>
            <rFont val="Calibri"/>
            <family val="2"/>
            <charset val="1"/>
          </rPr>
          <t xml:space="preserve">Réunions et cours selon l’art. 35.2 CCT:
</t>
        </r>
        <r>
          <rPr>
            <sz val="11"/>
            <color rgb="FF000000"/>
            <rFont val="Segoe UI"/>
            <family val="2"/>
            <charset val="1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O8" authorId="0">
      <text>
        <r>
          <rPr>
            <sz val="11"/>
            <color rgb="FF000000"/>
            <rFont val="Calibri"/>
            <family val="2"/>
            <charset val="1"/>
          </rPr>
          <t xml:space="preserve">Jour libre de la semaine:
</t>
        </r>
        <r>
          <rPr>
            <sz val="11"/>
            <color rgb="FF000000"/>
            <rFont val="Segoe UI"/>
            <family val="2"/>
            <charset val="1"/>
          </rPr>
          <t xml:space="preserve">L’absence pour ce jour peut être saisie pour le regroupement dans l’aperçu au moyen de «jour d’absence, demi-journée/journée entière».</t>
        </r>
      </text>
    </comment>
    <comment ref="O9" authorId="0">
      <text>
        <r>
          <rPr>
            <b val="true"/>
            <sz val="11"/>
            <color rgb="FF000000"/>
            <rFont val="Segoe UI"/>
            <family val="2"/>
            <charset val="1"/>
          </rPr>
          <t xml:space="preserve">Compensation de travail en heures supplémentaires selon l’art. 25.3 CCT: </t>
        </r>
      </text>
    </comment>
  </commentList>
</comments>
</file>

<file path=xl/comments1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7" authorId="0">
      <text>
        <r>
          <rPr>
            <sz val="9"/>
            <color rgb="FF000000"/>
            <rFont val="Segoe UI"/>
            <family val="2"/>
            <charset val="1"/>
          </rPr>
          <t xml:space="preserve">Durée du travail hebdomadaire: Durée du travail hebdomadaire convenue par contrat (addition de toutes les durées théoriques hebdomadaires journalières)</t>
        </r>
      </text>
    </comment>
    <comment ref="A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des dates peut également être faite au format «00.00.0000».</t>
        </r>
      </text>
    </comment>
    <comment ref="B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du jour de la semaine est facultative.</t>
        </r>
      </text>
    </comment>
    <comment ref="H11" authorId="0">
      <text>
        <r>
          <rPr>
            <sz val="11"/>
            <color rgb="FF000000"/>
            <rFont val="Segoe UI"/>
            <family val="2"/>
            <charset val="1"/>
          </rPr>
          <t xml:space="preserve">L’absence d’une demi-journée ou d’une journée ne peut être marquée qu’en cas de vacances ou de jours fériés.</t>
        </r>
      </text>
    </comment>
    <comment ref="I11" authorId="0">
      <text>
        <r>
          <rPr>
            <sz val="11"/>
            <color rgb="FF000000"/>
            <rFont val="Calibri"/>
            <family val="2"/>
            <charset val="1"/>
          </rPr>
          <t xml:space="preserve"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
</t>
        </r>
      </text>
    </comment>
    <comment ref="J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11" authorId="0">
      <text>
        <r>
          <rPr>
            <sz val="11"/>
            <color rgb="FF000000"/>
            <rFont val="Segoe UI"/>
            <family val="2"/>
            <charset val="1"/>
          </rPr>
          <t xml:space="preserve">Solde de compensation en chiffre décimal</t>
        </r>
      </text>
    </comment>
    <comment ref="L48" authorId="0">
      <text>
        <r>
          <rPr>
            <sz val="9"/>
            <color rgb="FF000000"/>
            <rFont val="Segoe UI"/>
            <family val="2"/>
            <charset val="1"/>
          </rPr>
          <t xml:space="preserve">Le solde en fin de mois est automatiquement reporté au mois suivant.</t>
        </r>
      </text>
    </comment>
    <comment ref="N5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vacances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Saisie au moyen d’une «absence d’une demi-journée/journée entière»</t>
        </r>
      </text>
    </comment>
    <comment ref="N6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jours fériés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Jours fériés assimilés au dimanche selon la législation cantonale Saisie au moyen d’une «absence d’une demi-journée/journée entière»</t>
        </r>
      </text>
    </comment>
    <comment ref="N7" authorId="0">
      <text>
        <r>
          <rPr>
            <sz val="11"/>
            <color rgb="FF000000"/>
            <rFont val="Calibri"/>
            <family val="2"/>
            <charset val="1"/>
          </rPr>
          <t xml:space="preserve">Maladie: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 </t>
        </r>
      </text>
    </comment>
    <comment ref="N8" authorId="0">
      <text>
        <r>
          <rPr>
            <sz val="11"/>
            <color rgb="FF000000"/>
            <rFont val="Calibri"/>
            <family val="2"/>
            <charset val="1"/>
          </rPr>
          <t xml:space="preserve">Absence brève:
</t>
        </r>
        <r>
          <rPr>
            <sz val="11"/>
            <color rgb="FF000000"/>
            <rFont val="Segoe UI"/>
            <family val="2"/>
            <charset val="1"/>
          </rPr>
          <t xml:space="preserve">Si le collaborateur était brièvement absent de son lieu de travail pour remplir des obligations privées.</t>
        </r>
      </text>
    </comment>
    <comment ref="N9" authorId="0">
      <text>
        <r>
          <rPr>
            <sz val="11"/>
            <color rgb="FF000000"/>
            <rFont val="Calibri"/>
            <family val="2"/>
            <charset val="1"/>
          </rPr>
          <t xml:space="preserve">Accident professionnel ou non professionne</t>
        </r>
        <r>
          <rPr>
            <sz val="11"/>
            <color rgb="FF000000"/>
            <rFont val="Segoe UI"/>
            <family val="2"/>
            <charset val="1"/>
          </rPr>
          <t xml:space="preserve">l:
«L’heure du par jour de la semaine» n’est pas changé généralement par cette absence.</t>
        </r>
      </text>
    </comment>
    <comment ref="O5" authorId="0">
      <text>
        <r>
          <rPr>
            <sz val="11"/>
            <color rgb="FF000000"/>
            <rFont val="Calibri"/>
            <family val="2"/>
            <charset val="1"/>
          </rPr>
          <t xml:space="preserve">Jours de congé payés selon l’art. 34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6" authorId="0">
      <text>
        <r>
          <rPr>
            <sz val="11"/>
            <color rgb="FF000000"/>
            <rFont val="Calibri"/>
            <family val="2"/>
            <charset val="1"/>
          </rPr>
          <t xml:space="preserve">Congé maternité selon l’art. 44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7" authorId="0">
      <text>
        <r>
          <rPr>
            <sz val="11"/>
            <color rgb="FF000000"/>
            <rFont val="Calibri"/>
            <family val="2"/>
            <charset val="1"/>
          </rPr>
          <t xml:space="preserve">Réunions et cours selon l’art. 35.2 CCT:
</t>
        </r>
        <r>
          <rPr>
            <sz val="11"/>
            <color rgb="FF000000"/>
            <rFont val="Segoe UI"/>
            <family val="2"/>
            <charset val="1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O8" authorId="0">
      <text>
        <r>
          <rPr>
            <sz val="11"/>
            <color rgb="FF000000"/>
            <rFont val="Calibri"/>
            <family val="2"/>
            <charset val="1"/>
          </rPr>
          <t xml:space="preserve">Jour libre de la semaine:
</t>
        </r>
        <r>
          <rPr>
            <sz val="11"/>
            <color rgb="FF000000"/>
            <rFont val="Segoe UI"/>
            <family val="2"/>
            <charset val="1"/>
          </rPr>
          <t xml:space="preserve">L’absence pour ce jour peut être saisie pour le regroupement dans l’aperçu au moyen de «jour d’absence, demi-journée/journée entière».</t>
        </r>
      </text>
    </comment>
    <comment ref="O9" authorId="0">
      <text>
        <r>
          <rPr>
            <b val="true"/>
            <sz val="11"/>
            <color rgb="FF000000"/>
            <rFont val="Segoe UI"/>
            <family val="2"/>
            <charset val="1"/>
          </rPr>
          <t xml:space="preserve">Compensation de travail en heures supplémentaires selon l’art. 25.3 CCT: </t>
        </r>
      </text>
    </comment>
  </commentList>
</comments>
</file>

<file path=xl/comments1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7" authorId="0">
      <text>
        <r>
          <rPr>
            <sz val="9"/>
            <color rgb="FF000000"/>
            <rFont val="Segoe UI"/>
            <family val="2"/>
            <charset val="1"/>
          </rPr>
          <t xml:space="preserve">Durée du travail hebdomadaire: Durée du travail hebdomadaire convenue par contrat (addition de toutes les durées théoriques hebdomadaires journalières)</t>
        </r>
      </text>
    </comment>
    <comment ref="A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des dates peut également être faite au format «00.00.0000».</t>
        </r>
      </text>
    </comment>
    <comment ref="B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du jour de la semaine est facultative.</t>
        </r>
      </text>
    </comment>
    <comment ref="H11" authorId="0">
      <text>
        <r>
          <rPr>
            <sz val="11"/>
            <color rgb="FF000000"/>
            <rFont val="Segoe UI"/>
            <family val="2"/>
            <charset val="1"/>
          </rPr>
          <t xml:space="preserve">L’absence d’une demi-journée ou d’une journée ne peut être marquée qu’en cas de vacances ou de jours fériés.</t>
        </r>
      </text>
    </comment>
    <comment ref="I11" authorId="0">
      <text>
        <r>
          <rPr>
            <sz val="11"/>
            <color rgb="FF000000"/>
            <rFont val="Calibri"/>
            <family val="2"/>
            <charset val="1"/>
          </rPr>
          <t xml:space="preserve"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
</t>
        </r>
      </text>
    </comment>
    <comment ref="J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11" authorId="0">
      <text>
        <r>
          <rPr>
            <sz val="11"/>
            <color rgb="FF000000"/>
            <rFont val="Segoe UI"/>
            <family val="2"/>
            <charset val="1"/>
          </rPr>
          <t xml:space="preserve">Solde de compensation en chiffre décimal</t>
        </r>
      </text>
    </comment>
    <comment ref="L47" authorId="0">
      <text>
        <r>
          <rPr>
            <sz val="9"/>
            <color rgb="FF000000"/>
            <rFont val="Segoe UI"/>
            <family val="2"/>
            <charset val="1"/>
          </rPr>
          <t xml:space="preserve">Le solde en fin de mois est automatiquement reporté au mois suivant.</t>
        </r>
      </text>
    </comment>
    <comment ref="N5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vacances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Saisie au moyen d’une «absence d’une demi-journée/journée entière»</t>
        </r>
      </text>
    </comment>
    <comment ref="N6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jours fériés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Jours fériés assimilés au dimanche selon la législation cantonale Saisie au moyen d’une «absence d’une demi-journée/journée entière»</t>
        </r>
      </text>
    </comment>
    <comment ref="N7" authorId="0">
      <text>
        <r>
          <rPr>
            <sz val="11"/>
            <color rgb="FF000000"/>
            <rFont val="Calibri"/>
            <family val="2"/>
            <charset val="1"/>
          </rPr>
          <t xml:space="preserve">Maladie: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 </t>
        </r>
      </text>
    </comment>
    <comment ref="N8" authorId="0">
      <text>
        <r>
          <rPr>
            <sz val="11"/>
            <color rgb="FF000000"/>
            <rFont val="Calibri"/>
            <family val="2"/>
            <charset val="1"/>
          </rPr>
          <t xml:space="preserve">Absence brève:
</t>
        </r>
        <r>
          <rPr>
            <sz val="11"/>
            <color rgb="FF000000"/>
            <rFont val="Segoe UI"/>
            <family val="2"/>
            <charset val="1"/>
          </rPr>
          <t xml:space="preserve">Si le collaborateur était brièvement absent de son lieu de travail pour remplir des obligations privées.</t>
        </r>
      </text>
    </comment>
    <comment ref="N9" authorId="0">
      <text>
        <r>
          <rPr>
            <sz val="11"/>
            <color rgb="FF000000"/>
            <rFont val="Calibri"/>
            <family val="2"/>
            <charset val="1"/>
          </rPr>
          <t xml:space="preserve">Accident professionnel ou non professionne</t>
        </r>
        <r>
          <rPr>
            <sz val="11"/>
            <color rgb="FF000000"/>
            <rFont val="Segoe UI"/>
            <family val="2"/>
            <charset val="1"/>
          </rPr>
          <t xml:space="preserve">l:
«L’heure du par jour de la semaine» n’est pas changé généralement par cette absence.</t>
        </r>
      </text>
    </comment>
    <comment ref="O5" authorId="0">
      <text>
        <r>
          <rPr>
            <sz val="11"/>
            <color rgb="FF000000"/>
            <rFont val="Calibri"/>
            <family val="2"/>
            <charset val="1"/>
          </rPr>
          <t xml:space="preserve">Jours de congé payés selon l’art. 34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6" authorId="0">
      <text>
        <r>
          <rPr>
            <sz val="11"/>
            <color rgb="FF000000"/>
            <rFont val="Calibri"/>
            <family val="2"/>
            <charset val="1"/>
          </rPr>
          <t xml:space="preserve">Congé maternité selon l’art. 44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7" authorId="0">
      <text>
        <r>
          <rPr>
            <sz val="11"/>
            <color rgb="FF000000"/>
            <rFont val="Calibri"/>
            <family val="2"/>
            <charset val="1"/>
          </rPr>
          <t xml:space="preserve">Réunions et cours selon l’art. 35.2 CCT:
</t>
        </r>
        <r>
          <rPr>
            <sz val="11"/>
            <color rgb="FF000000"/>
            <rFont val="Segoe UI"/>
            <family val="2"/>
            <charset val="1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O8" authorId="0">
      <text>
        <r>
          <rPr>
            <sz val="11"/>
            <color rgb="FF000000"/>
            <rFont val="Calibri"/>
            <family val="2"/>
            <charset val="1"/>
          </rPr>
          <t xml:space="preserve">Jour libre de la semaine:
</t>
        </r>
        <r>
          <rPr>
            <sz val="11"/>
            <color rgb="FF000000"/>
            <rFont val="Segoe UI"/>
            <family val="2"/>
            <charset val="1"/>
          </rPr>
          <t xml:space="preserve">L’absence pour ce jour peut être saisie pour le regroupement dans l’aperçu au moyen de «jour d’absence, demi-journée/journée entière».</t>
        </r>
      </text>
    </comment>
    <comment ref="O9" authorId="0">
      <text>
        <r>
          <rPr>
            <b val="true"/>
            <sz val="11"/>
            <color rgb="FF000000"/>
            <rFont val="Segoe UI"/>
            <family val="2"/>
            <charset val="1"/>
          </rPr>
          <t xml:space="preserve">Compensation de travail en heures supplémentaires selon l’art. 25.3 CCT: </t>
        </r>
      </text>
    </comment>
  </commentList>
</comments>
</file>

<file path=xl/comments1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7" authorId="0">
      <text>
        <r>
          <rPr>
            <sz val="9"/>
            <color rgb="FF000000"/>
            <rFont val="Segoe UI"/>
            <family val="2"/>
            <charset val="1"/>
          </rPr>
          <t xml:space="preserve">Durée du travail hebdomadaire: Durée du travail hebdomadaire convenue par contrat (addition de toutes les durées théoriques hebdomadaires journalières)</t>
        </r>
      </text>
    </comment>
    <comment ref="A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des dates peut également être faite au format «00.00.0000».</t>
        </r>
      </text>
    </comment>
    <comment ref="B11" authorId="0">
      <text>
        <r>
          <rPr>
            <sz val="9"/>
            <color rgb="FF000000"/>
            <rFont val="Segoe UI"/>
            <family val="2"/>
            <charset val="1"/>
          </rPr>
          <t xml:space="preserve">La saisie du jour de la semaine est facultative.</t>
        </r>
      </text>
    </comment>
    <comment ref="H11" authorId="0">
      <text>
        <r>
          <rPr>
            <sz val="9"/>
            <color rgb="FF000000"/>
            <rFont val="Segoe UI"/>
            <family val="2"/>
            <charset val="1"/>
          </rPr>
          <t xml:space="preserve">L’absence d’une demi-journée ou d’une journée ne peut être marquée qu’en cas de vacances ou de jours fériés.</t>
        </r>
      </text>
    </comment>
    <comment ref="I11" authorId="0">
      <text>
        <r>
          <rPr>
            <sz val="9"/>
            <color rgb="FF000000"/>
            <rFont val="Segoe UI"/>
            <family val="2"/>
            <charset val="1"/>
          </rPr>
          <t xml:space="preserve">Saisie de la durée d’absence (décimal) qui influence le solde, p. ex.:
- déduction de compensation
- prise en compte du travail en heures supplémentaires (art. 25 CCT)
- absence pour conférences/cours (sans indemnité de salaire)</t>
        </r>
      </text>
    </comment>
    <comment ref="J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11" authorId="0">
      <text>
        <r>
          <rPr>
            <sz val="9"/>
            <color rgb="FF000000"/>
            <rFont val="Segoe UI"/>
            <family val="2"/>
            <charset val="1"/>
          </rPr>
          <t xml:space="preserve">Solde de compensation en centièmes</t>
        </r>
      </text>
    </comment>
    <comment ref="L48" authorId="0">
      <text>
        <r>
          <rPr>
            <sz val="9"/>
            <color rgb="FF000000"/>
            <rFont val="Segoe UI"/>
            <family val="2"/>
            <charset val="1"/>
          </rPr>
          <t xml:space="preserve">Le solde en fin de mois est automatiquement reporté au mois suivant.</t>
        </r>
      </text>
    </comment>
    <comment ref="N5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vacances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Saisie au moyen d’une «absence d’une demi-journée/journée entière»</t>
        </r>
      </text>
    </comment>
    <comment ref="N6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jours fériés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Jours fériés assimilés au dimanche selon la législation cantonale Saisie au moyen d’une «absence d’une demi-journée/journée entière»</t>
        </r>
      </text>
    </comment>
    <comment ref="N7" authorId="0">
      <text>
        <r>
          <rPr>
            <sz val="11"/>
            <color rgb="FF000000"/>
            <rFont val="Calibri"/>
            <family val="2"/>
            <charset val="1"/>
          </rPr>
          <t xml:space="preserve">Maladie: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 </t>
        </r>
      </text>
    </comment>
    <comment ref="N8" authorId="0">
      <text>
        <r>
          <rPr>
            <sz val="11"/>
            <color rgb="FF000000"/>
            <rFont val="Calibri"/>
            <family val="2"/>
            <charset val="1"/>
          </rPr>
          <t xml:space="preserve">Absence brève:
</t>
        </r>
        <r>
          <rPr>
            <sz val="11"/>
            <color rgb="FF000000"/>
            <rFont val="Segoe UI"/>
            <family val="2"/>
            <charset val="1"/>
          </rPr>
          <t xml:space="preserve">Si le collaborateur était brièvement absent de son lieu de travail pour remplir des obligations privées.</t>
        </r>
      </text>
    </comment>
    <comment ref="N9" authorId="0">
      <text>
        <r>
          <rPr>
            <sz val="11"/>
            <color rgb="FF000000"/>
            <rFont val="Calibri"/>
            <family val="2"/>
            <charset val="1"/>
          </rPr>
          <t xml:space="preserve">Accident professionnel ou non professionne</t>
        </r>
        <r>
          <rPr>
            <sz val="11"/>
            <color rgb="FF000000"/>
            <rFont val="Segoe UI"/>
            <family val="2"/>
            <charset val="1"/>
          </rPr>
          <t xml:space="preserve">l:
«L’heure du par jour de la semaine» n’est pas changé généralement par cette absence.</t>
        </r>
      </text>
    </comment>
    <comment ref="O5" authorId="0">
      <text>
        <r>
          <rPr>
            <sz val="11"/>
            <color rgb="FF000000"/>
            <rFont val="Calibri"/>
            <family val="2"/>
            <charset val="1"/>
          </rPr>
          <t xml:space="preserve">Jours de congé payés selon l’art. 34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6" authorId="0">
      <text>
        <r>
          <rPr>
            <sz val="11"/>
            <color rgb="FF000000"/>
            <rFont val="Calibri"/>
            <family val="2"/>
            <charset val="1"/>
          </rPr>
          <t xml:space="preserve">Congé maternité selon l’art. 44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7" authorId="0">
      <text>
        <r>
          <rPr>
            <sz val="11"/>
            <color rgb="FF000000"/>
            <rFont val="Calibri"/>
            <family val="2"/>
            <charset val="1"/>
          </rPr>
          <t xml:space="preserve">Réunions et cours selon l’art. 35.2 CCT:
</t>
        </r>
        <r>
          <rPr>
            <sz val="11"/>
            <color rgb="FF000000"/>
            <rFont val="Segoe UI"/>
            <family val="2"/>
            <charset val="1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O8" authorId="0">
      <text>
        <r>
          <rPr>
            <sz val="11"/>
            <color rgb="FF000000"/>
            <rFont val="Calibri"/>
            <family val="2"/>
            <charset val="1"/>
          </rPr>
          <t xml:space="preserve">Jour libre de la semaine:
</t>
        </r>
        <r>
          <rPr>
            <sz val="11"/>
            <color rgb="FF000000"/>
            <rFont val="Segoe UI"/>
            <family val="2"/>
            <charset val="1"/>
          </rPr>
          <t xml:space="preserve">L’absence pour ce jour peut être saisie pour le regroupement dans l’aperçu au moyen de «jour d’absence, demi-journée/journée entière».</t>
        </r>
      </text>
    </comment>
    <comment ref="O9" authorId="0">
      <text>
        <r>
          <rPr>
            <b val="true"/>
            <sz val="11"/>
            <color rgb="FF000000"/>
            <rFont val="Segoe UI"/>
            <family val="2"/>
            <charset val="1"/>
          </rPr>
          <t xml:space="preserve">Compensation de travail en heures supplémentaires selon l’art. 25.3 CCT: 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7" authorId="0">
      <text>
        <r>
          <rPr>
            <sz val="9"/>
            <color rgb="FF000000"/>
            <rFont val="Segoe UI"/>
            <family val="2"/>
            <charset val="1"/>
          </rPr>
          <t xml:space="preserve">Durée du travail hebdomadaire: Durée du travail hebdomadaire convenue par contrat (addition de toutes les durées théoriques hebdomadaires journalières)</t>
        </r>
      </text>
    </comment>
    <comment ref="A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des dates peut également être faite au format «00.00.0000».</t>
        </r>
      </text>
    </comment>
    <comment ref="B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du jour de la semaine est facultative.</t>
        </r>
      </text>
    </comment>
    <comment ref="B15" authorId="0">
      <text>
        <r>
          <rPr>
            <sz val="9"/>
            <color rgb="FF000000"/>
            <rFont val="Segoe UI"/>
            <family val="2"/>
            <charset val="1"/>
          </rPr>
          <t xml:space="preserve">Premier jour de semaine de l’année?</t>
        </r>
      </text>
    </comment>
    <comment ref="H11" authorId="0">
      <text>
        <r>
          <rPr>
            <sz val="11"/>
            <color rgb="FF000000"/>
            <rFont val="Segoe UI"/>
            <family val="2"/>
            <charset val="1"/>
          </rPr>
          <t xml:space="preserve">L’absence d’une demi-journée ou d’une journée ne peut être marquée qu’en cas de vacances ou de jours fériés.</t>
        </r>
      </text>
    </comment>
    <comment ref="I11" authorId="0">
      <text>
        <r>
          <rPr>
            <sz val="11"/>
            <color rgb="FF000000"/>
            <rFont val="Calibri"/>
            <family val="2"/>
            <charset val="1"/>
          </rPr>
          <t xml:space="preserve"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
</t>
        </r>
      </text>
    </comment>
    <comment ref="J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11" authorId="0">
      <text>
        <r>
          <rPr>
            <sz val="11"/>
            <color rgb="FF000000"/>
            <rFont val="Segoe UI"/>
            <family val="2"/>
            <charset val="1"/>
          </rPr>
          <t xml:space="preserve">Solde de compensation en chiffre décimal</t>
        </r>
      </text>
    </comment>
    <comment ref="L48" authorId="0">
      <text>
        <r>
          <rPr>
            <sz val="9"/>
            <color rgb="FF000000"/>
            <rFont val="Segoe UI"/>
            <family val="2"/>
            <charset val="1"/>
          </rPr>
          <t xml:space="preserve">Le solde en fin de mois est automatiquement reporté au mois suivant.</t>
        </r>
      </text>
    </comment>
    <comment ref="N5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vacances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Saisie au moyen d’une «absence d’une demi-journée/journée entière»</t>
        </r>
      </text>
    </comment>
    <comment ref="N6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jours fériés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Jours fériés assimilés au dimanche selon la législation cantonale Saisie au moyen d’une «absence d’une demi-journée/journée entière»</t>
        </r>
      </text>
    </comment>
    <comment ref="N7" authorId="0">
      <text>
        <r>
          <rPr>
            <sz val="11"/>
            <color rgb="FF000000"/>
            <rFont val="Calibri"/>
            <family val="2"/>
            <charset val="1"/>
          </rPr>
          <t xml:space="preserve">Maladie: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 </t>
        </r>
      </text>
    </comment>
    <comment ref="N8" authorId="0">
      <text>
        <r>
          <rPr>
            <sz val="11"/>
            <color rgb="FF000000"/>
            <rFont val="Calibri"/>
            <family val="2"/>
            <charset val="1"/>
          </rPr>
          <t xml:space="preserve">Absence brève:
</t>
        </r>
        <r>
          <rPr>
            <sz val="11"/>
            <color rgb="FF000000"/>
            <rFont val="Segoe UI"/>
            <family val="2"/>
            <charset val="1"/>
          </rPr>
          <t xml:space="preserve">Si le collaborateur était brièvement absent de son lieu de travail pour remplir des obligations privées.</t>
        </r>
      </text>
    </comment>
    <comment ref="N9" authorId="0">
      <text>
        <r>
          <rPr>
            <sz val="11"/>
            <color rgb="FF000000"/>
            <rFont val="Calibri"/>
            <family val="2"/>
            <charset val="1"/>
          </rPr>
          <t xml:space="preserve">Accident professionnel ou non professionne</t>
        </r>
        <r>
          <rPr>
            <sz val="11"/>
            <color rgb="FF000000"/>
            <rFont val="Segoe UI"/>
            <family val="2"/>
            <charset val="1"/>
          </rPr>
          <t xml:space="preserve">l:
«L’heure du par jour de la semaine» n’est pas changé généralement par cette absence.</t>
        </r>
      </text>
    </comment>
    <comment ref="O5" authorId="0">
      <text>
        <r>
          <rPr>
            <sz val="11"/>
            <color rgb="FF000000"/>
            <rFont val="Calibri"/>
            <family val="2"/>
            <charset val="1"/>
          </rPr>
          <t xml:space="preserve">Jours de congé payés selon l’art. 34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6" authorId="0">
      <text>
        <r>
          <rPr>
            <sz val="11"/>
            <color rgb="FF000000"/>
            <rFont val="Calibri"/>
            <family val="2"/>
            <charset val="1"/>
          </rPr>
          <t xml:space="preserve">Congé maternité selon l’art. 44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7" authorId="0">
      <text>
        <r>
          <rPr>
            <sz val="11"/>
            <color rgb="FF000000"/>
            <rFont val="Calibri"/>
            <family val="2"/>
            <charset val="1"/>
          </rPr>
          <t xml:space="preserve">Réunions et cours selon l’art. 35.2 CCT:
</t>
        </r>
        <r>
          <rPr>
            <sz val="11"/>
            <color rgb="FF000000"/>
            <rFont val="Segoe UI"/>
            <family val="2"/>
            <charset val="1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O8" authorId="0">
      <text>
        <r>
          <rPr>
            <sz val="11"/>
            <color rgb="FF000000"/>
            <rFont val="Calibri"/>
            <family val="2"/>
            <charset val="1"/>
          </rPr>
          <t xml:space="preserve">Jour libre de la semaine:
</t>
        </r>
        <r>
          <rPr>
            <sz val="11"/>
            <color rgb="FF000000"/>
            <rFont val="Segoe UI"/>
            <family val="2"/>
            <charset val="1"/>
          </rPr>
          <t xml:space="preserve">L’absence pour ce jour peut être saisie pour le regroupement dans l’aperçu au moyen de «jour d’absence, demi-journée/journée entière».</t>
        </r>
      </text>
    </comment>
    <comment ref="O9" authorId="0">
      <text>
        <r>
          <rPr>
            <b val="true"/>
            <sz val="11"/>
            <color rgb="FF000000"/>
            <rFont val="Segoe UI"/>
            <family val="2"/>
            <charset val="1"/>
          </rPr>
          <t xml:space="preserve">Compensation de travail en heures supplémentaires selon l’art. 25.3 CCT: 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7" authorId="0">
      <text>
        <r>
          <rPr>
            <sz val="9"/>
            <color rgb="FF000000"/>
            <rFont val="Segoe UI"/>
            <family val="2"/>
            <charset val="1"/>
          </rPr>
          <t xml:space="preserve">Durée du travail hebdomadaire: Durée du travail hebdomadaire convenue par contrat (addition de toutes les durées théoriques hebdomadaires journalières)</t>
        </r>
      </text>
    </comment>
    <comment ref="A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des dates peut également être faite au format «00.00.0000».</t>
        </r>
      </text>
    </comment>
    <comment ref="A43" authorId="0">
      <text>
        <r>
          <rPr>
            <sz val="9"/>
            <color rgb="FF000000"/>
            <rFont val="Segoe UI"/>
            <family val="2"/>
            <charset val="1"/>
          </rPr>
          <t xml:space="preserve">Année bissextile?</t>
        </r>
      </text>
    </comment>
    <comment ref="B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du jour de la semaine est facultative.</t>
        </r>
      </text>
    </comment>
    <comment ref="H11" authorId="0">
      <text>
        <r>
          <rPr>
            <sz val="11"/>
            <color rgb="FF000000"/>
            <rFont val="Segoe UI"/>
            <family val="2"/>
            <charset val="1"/>
          </rPr>
          <t xml:space="preserve">L’absence d’une demi-journée ou d’une journée ne peut être marquée qu’en cas de vacances ou de jours fériés.</t>
        </r>
      </text>
    </comment>
    <comment ref="I11" authorId="0">
      <text>
        <r>
          <rPr>
            <sz val="11"/>
            <color rgb="FF000000"/>
            <rFont val="Calibri"/>
            <family val="2"/>
            <charset val="1"/>
          </rPr>
          <t xml:space="preserve"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
</t>
        </r>
      </text>
    </comment>
    <comment ref="J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11" authorId="0">
      <text>
        <r>
          <rPr>
            <sz val="11"/>
            <color rgb="FF000000"/>
            <rFont val="Segoe UI"/>
            <family val="2"/>
            <charset val="1"/>
          </rPr>
          <t xml:space="preserve">Solde de compensation en chiffre décimal</t>
        </r>
      </text>
    </comment>
    <comment ref="L46" authorId="0">
      <text>
        <r>
          <rPr>
            <sz val="9"/>
            <color rgb="FF000000"/>
            <rFont val="Segoe UI"/>
            <family val="2"/>
            <charset val="1"/>
          </rPr>
          <t xml:space="preserve">Le solde en fin de mois est automatiquement reporté au mois suivant.</t>
        </r>
      </text>
    </comment>
    <comment ref="N5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vacances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Saisie au moyen d’une «absence d’une demi-journée/journée entière»</t>
        </r>
      </text>
    </comment>
    <comment ref="N6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jours fériés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Jours fériés assimilés au dimanche selon la législation cantonale Saisie au moyen d’une «absence d’une demi-journée/journée entière»</t>
        </r>
      </text>
    </comment>
    <comment ref="N7" authorId="0">
      <text>
        <r>
          <rPr>
            <sz val="11"/>
            <color rgb="FF000000"/>
            <rFont val="Calibri"/>
            <family val="2"/>
            <charset val="1"/>
          </rPr>
          <t xml:space="preserve">Maladie: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 </t>
        </r>
      </text>
    </comment>
    <comment ref="N8" authorId="0">
      <text>
        <r>
          <rPr>
            <sz val="11"/>
            <color rgb="FF000000"/>
            <rFont val="Calibri"/>
            <family val="2"/>
            <charset val="1"/>
          </rPr>
          <t xml:space="preserve">Absence brève:
</t>
        </r>
        <r>
          <rPr>
            <sz val="11"/>
            <color rgb="FF000000"/>
            <rFont val="Segoe UI"/>
            <family val="2"/>
            <charset val="1"/>
          </rPr>
          <t xml:space="preserve">Si le collaborateur était brièvement absent de son lieu de travail pour remplir des obligations privées.</t>
        </r>
      </text>
    </comment>
    <comment ref="N9" authorId="0">
      <text>
        <r>
          <rPr>
            <sz val="11"/>
            <color rgb="FF000000"/>
            <rFont val="Calibri"/>
            <family val="2"/>
            <charset val="1"/>
          </rPr>
          <t xml:space="preserve">Accident professionnel ou non professionne</t>
        </r>
        <r>
          <rPr>
            <sz val="11"/>
            <color rgb="FF000000"/>
            <rFont val="Segoe UI"/>
            <family val="2"/>
            <charset val="1"/>
          </rPr>
          <t xml:space="preserve">l:
«L’heure du par jour de la semaine» n’est pas changé généralement par cette absence.</t>
        </r>
      </text>
    </comment>
    <comment ref="O5" authorId="0">
      <text>
        <r>
          <rPr>
            <sz val="11"/>
            <color rgb="FF000000"/>
            <rFont val="Calibri"/>
            <family val="2"/>
            <charset val="1"/>
          </rPr>
          <t xml:space="preserve">Jours de congé payés selon l’art. 34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6" authorId="0">
      <text>
        <r>
          <rPr>
            <sz val="11"/>
            <color rgb="FF000000"/>
            <rFont val="Calibri"/>
            <family val="2"/>
            <charset val="1"/>
          </rPr>
          <t xml:space="preserve">Congé maternité selon l’art. 44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7" authorId="0">
      <text>
        <r>
          <rPr>
            <sz val="11"/>
            <color rgb="FF000000"/>
            <rFont val="Calibri"/>
            <family val="2"/>
            <charset val="1"/>
          </rPr>
          <t xml:space="preserve">Réunions et cours selon l’art. 35.2 CCT:
</t>
        </r>
        <r>
          <rPr>
            <sz val="11"/>
            <color rgb="FF000000"/>
            <rFont val="Segoe UI"/>
            <family val="2"/>
            <charset val="1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O8" authorId="0">
      <text>
        <r>
          <rPr>
            <sz val="11"/>
            <color rgb="FF000000"/>
            <rFont val="Calibri"/>
            <family val="2"/>
            <charset val="1"/>
          </rPr>
          <t xml:space="preserve">Jour libre de la semaine:
</t>
        </r>
        <r>
          <rPr>
            <sz val="11"/>
            <color rgb="FF000000"/>
            <rFont val="Segoe UI"/>
            <family val="2"/>
            <charset val="1"/>
          </rPr>
          <t xml:space="preserve">L’absence pour ce jour peut être saisie pour le regroupement dans l’aperçu au moyen de «jour d’absence, demi-journée/journée entière».</t>
        </r>
      </text>
    </comment>
    <comment ref="O9" authorId="0">
      <text>
        <r>
          <rPr>
            <b val="true"/>
            <sz val="11"/>
            <color rgb="FF000000"/>
            <rFont val="Segoe UI"/>
            <family val="2"/>
            <charset val="1"/>
          </rPr>
          <t xml:space="preserve">Compensation de travail en heures supplémentaires selon l’art. 25.3 CCT: 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7" authorId="0">
      <text>
        <r>
          <rPr>
            <sz val="9"/>
            <color rgb="FF000000"/>
            <rFont val="Segoe UI"/>
            <family val="2"/>
            <charset val="1"/>
          </rPr>
          <t xml:space="preserve">Durée du travail hebdomadaire: Durée du travail hebdomadaire convenue par contrat (addition de toutes les durées théoriques hebdomadaires journalières)</t>
        </r>
      </text>
    </comment>
    <comment ref="A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des dates peut également être faite au format «00.00.0000».</t>
        </r>
      </text>
    </comment>
    <comment ref="B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du jour de la semaine est facultative.</t>
        </r>
      </text>
    </comment>
    <comment ref="H11" authorId="0">
      <text>
        <r>
          <rPr>
            <sz val="11"/>
            <color rgb="FF000000"/>
            <rFont val="Segoe UI"/>
            <family val="2"/>
            <charset val="1"/>
          </rPr>
          <t xml:space="preserve">L’absence d’une demi-journée ou d’une journée ne peut être marquée qu’en cas de vacances ou de jours fériés.</t>
        </r>
      </text>
    </comment>
    <comment ref="I11" authorId="0">
      <text>
        <r>
          <rPr>
            <sz val="11"/>
            <color rgb="FF000000"/>
            <rFont val="Calibri"/>
            <family val="2"/>
            <charset val="1"/>
          </rPr>
          <t xml:space="preserve"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
</t>
        </r>
      </text>
    </comment>
    <comment ref="J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11" authorId="0">
      <text>
        <r>
          <rPr>
            <sz val="11"/>
            <color rgb="FF000000"/>
            <rFont val="Segoe UI"/>
            <family val="2"/>
            <charset val="1"/>
          </rPr>
          <t xml:space="preserve">Solde de compensation en chiffre décimal</t>
        </r>
      </text>
    </comment>
    <comment ref="L48" authorId="0">
      <text>
        <r>
          <rPr>
            <sz val="9"/>
            <color rgb="FF000000"/>
            <rFont val="Segoe UI"/>
            <family val="2"/>
            <charset val="1"/>
          </rPr>
          <t xml:space="preserve">Le solde en fin de mois est automatiquement reporté au mois suivant.</t>
        </r>
      </text>
    </comment>
    <comment ref="N5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vacances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Saisie au moyen d’une «absence d’une demi-journée/journée entière»</t>
        </r>
      </text>
    </comment>
    <comment ref="N6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jours fériés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Jours fériés assimilés au dimanche selon la législation cantonale Saisie au moyen d’une «absence d’une demi-journée/journée entière»</t>
        </r>
      </text>
    </comment>
    <comment ref="N7" authorId="0">
      <text>
        <r>
          <rPr>
            <sz val="11"/>
            <color rgb="FF000000"/>
            <rFont val="Calibri"/>
            <family val="2"/>
            <charset val="1"/>
          </rPr>
          <t xml:space="preserve">Maladie: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 </t>
        </r>
      </text>
    </comment>
    <comment ref="N8" authorId="0">
      <text>
        <r>
          <rPr>
            <sz val="11"/>
            <color rgb="FF000000"/>
            <rFont val="Calibri"/>
            <family val="2"/>
            <charset val="1"/>
          </rPr>
          <t xml:space="preserve">Absence brève:
</t>
        </r>
        <r>
          <rPr>
            <sz val="11"/>
            <color rgb="FF000000"/>
            <rFont val="Segoe UI"/>
            <family val="2"/>
            <charset val="1"/>
          </rPr>
          <t xml:space="preserve">Si le collaborateur était brièvement absent de son lieu de travail pour remplir des obligations privées.</t>
        </r>
      </text>
    </comment>
    <comment ref="N9" authorId="0">
      <text>
        <r>
          <rPr>
            <sz val="11"/>
            <color rgb="FF000000"/>
            <rFont val="Calibri"/>
            <family val="2"/>
            <charset val="1"/>
          </rPr>
          <t xml:space="preserve">Accident professionnel ou non professionne</t>
        </r>
        <r>
          <rPr>
            <sz val="11"/>
            <color rgb="FF000000"/>
            <rFont val="Segoe UI"/>
            <family val="2"/>
            <charset val="1"/>
          </rPr>
          <t xml:space="preserve">l:
«L’heure du par jour de la semaine» n’est pas changé généralement par cette absence.</t>
        </r>
      </text>
    </comment>
    <comment ref="O5" authorId="0">
      <text>
        <r>
          <rPr>
            <sz val="11"/>
            <color rgb="FF000000"/>
            <rFont val="Calibri"/>
            <family val="2"/>
            <charset val="1"/>
          </rPr>
          <t xml:space="preserve">Jours de congé payés selon l’art. 34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6" authorId="0">
      <text>
        <r>
          <rPr>
            <sz val="11"/>
            <color rgb="FF000000"/>
            <rFont val="Calibri"/>
            <family val="2"/>
            <charset val="1"/>
          </rPr>
          <t xml:space="preserve">Congé maternité selon l’art. 44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7" authorId="0">
      <text>
        <r>
          <rPr>
            <sz val="11"/>
            <color rgb="FF000000"/>
            <rFont val="Calibri"/>
            <family val="2"/>
            <charset val="1"/>
          </rPr>
          <t xml:space="preserve">Réunions et cours selon l’art. 35.2 CCT:
</t>
        </r>
        <r>
          <rPr>
            <sz val="11"/>
            <color rgb="FF000000"/>
            <rFont val="Segoe UI"/>
            <family val="2"/>
            <charset val="1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O8" authorId="0">
      <text>
        <r>
          <rPr>
            <sz val="11"/>
            <color rgb="FF000000"/>
            <rFont val="Calibri"/>
            <family val="2"/>
            <charset val="1"/>
          </rPr>
          <t xml:space="preserve">Jour libre de la semaine:
</t>
        </r>
        <r>
          <rPr>
            <sz val="11"/>
            <color rgb="FF000000"/>
            <rFont val="Segoe UI"/>
            <family val="2"/>
            <charset val="1"/>
          </rPr>
          <t xml:space="preserve">L’absence pour ce jour peut être saisie pour le regroupement dans l’aperçu au moyen de «jour d’absence, demi-journée/journée entière».</t>
        </r>
      </text>
    </comment>
    <comment ref="O9" authorId="0">
      <text>
        <r>
          <rPr>
            <b val="true"/>
            <sz val="11"/>
            <color rgb="FF000000"/>
            <rFont val="Segoe UI"/>
            <family val="2"/>
            <charset val="1"/>
          </rPr>
          <t xml:space="preserve">Compensation de travail en heures supplémentaires selon l’art. 25.3 CCT: 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7" authorId="0">
      <text>
        <r>
          <rPr>
            <sz val="9"/>
            <color rgb="FF000000"/>
            <rFont val="Segoe UI"/>
            <family val="2"/>
            <charset val="1"/>
          </rPr>
          <t xml:space="preserve">Durée du travail hebdomadaire: Durée du travail hebdomadaire convenue par contrat (addition de toutes les durées théoriques hebdomadaires journalières)</t>
        </r>
      </text>
    </comment>
    <comment ref="A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des dates peut également être faite au format «00.00.0000».</t>
        </r>
      </text>
    </comment>
    <comment ref="B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du jour de la semaine est facultative.</t>
        </r>
      </text>
    </comment>
    <comment ref="H11" authorId="0">
      <text>
        <r>
          <rPr>
            <sz val="11"/>
            <color rgb="FF000000"/>
            <rFont val="Segoe UI"/>
            <family val="2"/>
            <charset val="1"/>
          </rPr>
          <t xml:space="preserve">L’absence d’une demi-journée ou d’une journée ne peut être marquée qu’en cas de vacances ou de jours fériés.</t>
        </r>
      </text>
    </comment>
    <comment ref="I11" authorId="0">
      <text>
        <r>
          <rPr>
            <sz val="11"/>
            <color rgb="FF000000"/>
            <rFont val="Calibri"/>
            <family val="2"/>
            <charset val="1"/>
          </rPr>
          <t xml:space="preserve"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
</t>
        </r>
      </text>
    </comment>
    <comment ref="J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11" authorId="0">
      <text>
        <r>
          <rPr>
            <sz val="11"/>
            <color rgb="FF000000"/>
            <rFont val="Segoe UI"/>
            <family val="2"/>
            <charset val="1"/>
          </rPr>
          <t xml:space="preserve">Solde de compensation en chiffre décimal</t>
        </r>
      </text>
    </comment>
    <comment ref="L47" authorId="0">
      <text>
        <r>
          <rPr>
            <sz val="9"/>
            <color rgb="FF000000"/>
            <rFont val="Segoe UI"/>
            <family val="2"/>
            <charset val="1"/>
          </rPr>
          <t xml:space="preserve">Le solde en fin de mois est automatiquement reporté au mois suivant.</t>
        </r>
      </text>
    </comment>
    <comment ref="N5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vacances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Saisie au moyen d’une «absence d’une demi-journée/journée entière»</t>
        </r>
      </text>
    </comment>
    <comment ref="N6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jours fériés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Jours fériés assimilés au dimanche selon la législation cantonale Saisie au moyen d’une «absence d’une demi-journée/journée entière»</t>
        </r>
      </text>
    </comment>
    <comment ref="N7" authorId="0">
      <text>
        <r>
          <rPr>
            <sz val="11"/>
            <color rgb="FF000000"/>
            <rFont val="Calibri"/>
            <family val="2"/>
            <charset val="1"/>
          </rPr>
          <t xml:space="preserve">Maladie: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 </t>
        </r>
      </text>
    </comment>
    <comment ref="N8" authorId="0">
      <text>
        <r>
          <rPr>
            <sz val="11"/>
            <color rgb="FF000000"/>
            <rFont val="Calibri"/>
            <family val="2"/>
            <charset val="1"/>
          </rPr>
          <t xml:space="preserve">Absence brève:
</t>
        </r>
        <r>
          <rPr>
            <sz val="11"/>
            <color rgb="FF000000"/>
            <rFont val="Segoe UI"/>
            <family val="2"/>
            <charset val="1"/>
          </rPr>
          <t xml:space="preserve">Si le collaborateur était brièvement absent de son lieu de travail pour remplir des obligations privées.</t>
        </r>
      </text>
    </comment>
    <comment ref="N9" authorId="0">
      <text>
        <r>
          <rPr>
            <sz val="11"/>
            <color rgb="FF000000"/>
            <rFont val="Calibri"/>
            <family val="2"/>
            <charset val="1"/>
          </rPr>
          <t xml:space="preserve">Accident professionnel ou non professionne</t>
        </r>
        <r>
          <rPr>
            <sz val="11"/>
            <color rgb="FF000000"/>
            <rFont val="Segoe UI"/>
            <family val="2"/>
            <charset val="1"/>
          </rPr>
          <t xml:space="preserve">l:
«L’heure du par jour de la semaine» n’est pas changé généralement par cette absence.</t>
        </r>
      </text>
    </comment>
    <comment ref="O5" authorId="0">
      <text>
        <r>
          <rPr>
            <sz val="11"/>
            <color rgb="FF000000"/>
            <rFont val="Calibri"/>
            <family val="2"/>
            <charset val="1"/>
          </rPr>
          <t xml:space="preserve">Jours de congé payés selon l’art. 34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6" authorId="0">
      <text>
        <r>
          <rPr>
            <sz val="11"/>
            <color rgb="FF000000"/>
            <rFont val="Calibri"/>
            <family val="2"/>
            <charset val="1"/>
          </rPr>
          <t xml:space="preserve">Congé maternité selon l’art. 44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7" authorId="0">
      <text>
        <r>
          <rPr>
            <sz val="11"/>
            <color rgb="FF000000"/>
            <rFont val="Calibri"/>
            <family val="2"/>
            <charset val="1"/>
          </rPr>
          <t xml:space="preserve">Réunions et cours selon l’art. 35.2 CCT:
</t>
        </r>
        <r>
          <rPr>
            <sz val="11"/>
            <color rgb="FF000000"/>
            <rFont val="Segoe UI"/>
            <family val="2"/>
            <charset val="1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O8" authorId="0">
      <text>
        <r>
          <rPr>
            <sz val="11"/>
            <color rgb="FF000000"/>
            <rFont val="Calibri"/>
            <family val="2"/>
            <charset val="1"/>
          </rPr>
          <t xml:space="preserve">Jour libre de la semaine:
</t>
        </r>
        <r>
          <rPr>
            <sz val="11"/>
            <color rgb="FF000000"/>
            <rFont val="Segoe UI"/>
            <family val="2"/>
            <charset val="1"/>
          </rPr>
          <t xml:space="preserve">L’absence pour ce jour peut être saisie pour le regroupement dans l’aperçu au moyen de «jour d’absence, demi-journée/journée entière».</t>
        </r>
      </text>
    </comment>
    <comment ref="O9" authorId="0">
      <text>
        <r>
          <rPr>
            <b val="true"/>
            <sz val="11"/>
            <color rgb="FF000000"/>
            <rFont val="Segoe UI"/>
            <family val="2"/>
            <charset val="1"/>
          </rPr>
          <t xml:space="preserve">Compensation de travail en heures supplémentaires selon l’art. 25.3 CCT: 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7" authorId="0">
      <text>
        <r>
          <rPr>
            <sz val="9"/>
            <color rgb="FF000000"/>
            <rFont val="Segoe UI"/>
            <family val="2"/>
            <charset val="1"/>
          </rPr>
          <t xml:space="preserve">Durée du travail hebdomadaire: Durée du travail hebdomadaire convenue par contrat (addition de toutes les durées théoriques hebdomadaires journalières)</t>
        </r>
      </text>
    </comment>
    <comment ref="A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des dates peut également être faite au format «00.00.0000».</t>
        </r>
      </text>
    </comment>
    <comment ref="B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du jour de la semaine est facultative.</t>
        </r>
      </text>
    </comment>
    <comment ref="H11" authorId="0">
      <text>
        <r>
          <rPr>
            <sz val="11"/>
            <color rgb="FF000000"/>
            <rFont val="Segoe UI"/>
            <family val="2"/>
            <charset val="1"/>
          </rPr>
          <t xml:space="preserve">L’absence d’une demi-journée ou d’une journée ne peut être marquée qu’en cas de vacances ou de jours fériés.</t>
        </r>
      </text>
    </comment>
    <comment ref="I11" authorId="0">
      <text>
        <r>
          <rPr>
            <sz val="11"/>
            <color rgb="FF000000"/>
            <rFont val="Calibri"/>
            <family val="2"/>
            <charset val="1"/>
          </rPr>
          <t xml:space="preserve"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
</t>
        </r>
      </text>
    </comment>
    <comment ref="J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11" authorId="0">
      <text>
        <r>
          <rPr>
            <sz val="11"/>
            <color rgb="FF000000"/>
            <rFont val="Segoe UI"/>
            <family val="2"/>
            <charset val="1"/>
          </rPr>
          <t xml:space="preserve">Solde de compensation en chiffre décimal</t>
        </r>
      </text>
    </comment>
    <comment ref="L48" authorId="0">
      <text>
        <r>
          <rPr>
            <sz val="9"/>
            <color rgb="FF000000"/>
            <rFont val="Segoe UI"/>
            <family val="2"/>
            <charset val="1"/>
          </rPr>
          <t xml:space="preserve">Le solde en fin de mois est automatiquement reporté au mois suivant.</t>
        </r>
      </text>
    </comment>
    <comment ref="N5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vacances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Saisie au moyen d’une «absence d’une demi-journée/journée entière»</t>
        </r>
      </text>
    </comment>
    <comment ref="N6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jours fériés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Jours fériés assimilés au dimanche selon la législation cantonale Saisie au moyen d’une «absence d’une demi-journée/journée entière»</t>
        </r>
      </text>
    </comment>
    <comment ref="N7" authorId="0">
      <text>
        <r>
          <rPr>
            <sz val="11"/>
            <color rgb="FF000000"/>
            <rFont val="Calibri"/>
            <family val="2"/>
            <charset val="1"/>
          </rPr>
          <t xml:space="preserve">Maladie: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 </t>
        </r>
      </text>
    </comment>
    <comment ref="N8" authorId="0">
      <text>
        <r>
          <rPr>
            <sz val="11"/>
            <color rgb="FF000000"/>
            <rFont val="Calibri"/>
            <family val="2"/>
            <charset val="1"/>
          </rPr>
          <t xml:space="preserve">Absence brève:
</t>
        </r>
        <r>
          <rPr>
            <sz val="11"/>
            <color rgb="FF000000"/>
            <rFont val="Segoe UI"/>
            <family val="2"/>
            <charset val="1"/>
          </rPr>
          <t xml:space="preserve">Si le collaborateur était brièvement absent de son lieu de travail pour remplir des obligations privées.</t>
        </r>
      </text>
    </comment>
    <comment ref="N9" authorId="0">
      <text>
        <r>
          <rPr>
            <sz val="11"/>
            <color rgb="FF000000"/>
            <rFont val="Calibri"/>
            <family val="2"/>
            <charset val="1"/>
          </rPr>
          <t xml:space="preserve">Accident professionnel ou non professionne</t>
        </r>
        <r>
          <rPr>
            <sz val="11"/>
            <color rgb="FF000000"/>
            <rFont val="Segoe UI"/>
            <family val="2"/>
            <charset val="1"/>
          </rPr>
          <t xml:space="preserve">l:
«L’heure du par jour de la semaine» n’est pas changé généralement par cette absence.</t>
        </r>
      </text>
    </comment>
    <comment ref="O5" authorId="0">
      <text>
        <r>
          <rPr>
            <sz val="11"/>
            <color rgb="FF000000"/>
            <rFont val="Calibri"/>
            <family val="2"/>
            <charset val="1"/>
          </rPr>
          <t xml:space="preserve">Jours de congé payés selon l’art. 34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6" authorId="0">
      <text>
        <r>
          <rPr>
            <sz val="11"/>
            <color rgb="FF000000"/>
            <rFont val="Calibri"/>
            <family val="2"/>
            <charset val="1"/>
          </rPr>
          <t xml:space="preserve">Congé maternité selon l’art. 44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7" authorId="0">
      <text>
        <r>
          <rPr>
            <sz val="11"/>
            <color rgb="FF000000"/>
            <rFont val="Calibri"/>
            <family val="2"/>
            <charset val="1"/>
          </rPr>
          <t xml:space="preserve">Réunions et cours selon l’art. 35.2 CCT:
</t>
        </r>
        <r>
          <rPr>
            <sz val="11"/>
            <color rgb="FF000000"/>
            <rFont val="Segoe UI"/>
            <family val="2"/>
            <charset val="1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O8" authorId="0">
      <text>
        <r>
          <rPr>
            <sz val="11"/>
            <color rgb="FF000000"/>
            <rFont val="Calibri"/>
            <family val="2"/>
            <charset val="1"/>
          </rPr>
          <t xml:space="preserve">Jour libre de la semaine:
</t>
        </r>
        <r>
          <rPr>
            <sz val="11"/>
            <color rgb="FF000000"/>
            <rFont val="Segoe UI"/>
            <family val="2"/>
            <charset val="1"/>
          </rPr>
          <t xml:space="preserve">L’absence pour ce jour peut être saisie pour le regroupement dans l’aperçu au moyen de «jour d’absence, demi-journée/journée entière».</t>
        </r>
      </text>
    </comment>
    <comment ref="O9" authorId="0">
      <text>
        <r>
          <rPr>
            <b val="true"/>
            <sz val="11"/>
            <color rgb="FF000000"/>
            <rFont val="Segoe UI"/>
            <family val="2"/>
            <charset val="1"/>
          </rPr>
          <t xml:space="preserve">Compensation de travail en heures supplémentaires selon l’art. 25.3 CCT: 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7" authorId="0">
      <text>
        <r>
          <rPr>
            <sz val="9"/>
            <color rgb="FF000000"/>
            <rFont val="Segoe UI"/>
            <family val="2"/>
            <charset val="1"/>
          </rPr>
          <t xml:space="preserve">Durée du travail hebdomadaire: Durée du travail hebdomadaire convenue par contrat (addition de toutes les durées théoriques hebdomadaires journalières)</t>
        </r>
      </text>
    </comment>
    <comment ref="A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des dates peut également être faite au format «00.00.0000».</t>
        </r>
      </text>
    </comment>
    <comment ref="B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du jour de la semaine est facultative.</t>
        </r>
      </text>
    </comment>
    <comment ref="H11" authorId="0">
      <text>
        <r>
          <rPr>
            <sz val="11"/>
            <color rgb="FF000000"/>
            <rFont val="Segoe UI"/>
            <family val="2"/>
            <charset val="1"/>
          </rPr>
          <t xml:space="preserve">L’absence d’une demi-journée ou d’une journée ne peut être marquée qu’en cas de vacances ou de jours fériés.</t>
        </r>
      </text>
    </comment>
    <comment ref="I11" authorId="0">
      <text>
        <r>
          <rPr>
            <sz val="11"/>
            <color rgb="FF000000"/>
            <rFont val="Calibri"/>
            <family val="2"/>
            <charset val="1"/>
          </rPr>
          <t xml:space="preserve"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
</t>
        </r>
      </text>
    </comment>
    <comment ref="J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11" authorId="0">
      <text>
        <r>
          <rPr>
            <sz val="11"/>
            <color rgb="FF000000"/>
            <rFont val="Segoe UI"/>
            <family val="2"/>
            <charset val="1"/>
          </rPr>
          <t xml:space="preserve">Solde de compensation en chiffre décimal</t>
        </r>
      </text>
    </comment>
    <comment ref="L47" authorId="0">
      <text>
        <r>
          <rPr>
            <sz val="9"/>
            <color rgb="FF000000"/>
            <rFont val="Segoe UI"/>
            <family val="2"/>
            <charset val="1"/>
          </rPr>
          <t xml:space="preserve">Le solde en fin de mois est automatiquement reporté au mois suivant.</t>
        </r>
      </text>
    </comment>
    <comment ref="N5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vacances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Saisie au moyen d’une «absence d’une demi-journée/journée entière»</t>
        </r>
      </text>
    </comment>
    <comment ref="N6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jours fériés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Jours fériés assimilés au dimanche selon la législation cantonale Saisie au moyen d’une «absence d’une demi-journée/journée entière»</t>
        </r>
      </text>
    </comment>
    <comment ref="N7" authorId="0">
      <text>
        <r>
          <rPr>
            <sz val="11"/>
            <color rgb="FF000000"/>
            <rFont val="Calibri"/>
            <family val="2"/>
            <charset val="1"/>
          </rPr>
          <t xml:space="preserve">Maladie: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 </t>
        </r>
      </text>
    </comment>
    <comment ref="N8" authorId="0">
      <text>
        <r>
          <rPr>
            <sz val="11"/>
            <color rgb="FF000000"/>
            <rFont val="Calibri"/>
            <family val="2"/>
            <charset val="1"/>
          </rPr>
          <t xml:space="preserve">Absence brève:
</t>
        </r>
        <r>
          <rPr>
            <sz val="11"/>
            <color rgb="FF000000"/>
            <rFont val="Segoe UI"/>
            <family val="2"/>
            <charset val="1"/>
          </rPr>
          <t xml:space="preserve">Si le collaborateur était brièvement absent de son lieu de travail pour remplir des obligations privées.</t>
        </r>
      </text>
    </comment>
    <comment ref="N9" authorId="0">
      <text>
        <r>
          <rPr>
            <sz val="11"/>
            <color rgb="FF000000"/>
            <rFont val="Calibri"/>
            <family val="2"/>
            <charset val="1"/>
          </rPr>
          <t xml:space="preserve">Accident professionnel ou non professionne</t>
        </r>
        <r>
          <rPr>
            <sz val="11"/>
            <color rgb="FF000000"/>
            <rFont val="Segoe UI"/>
            <family val="2"/>
            <charset val="1"/>
          </rPr>
          <t xml:space="preserve">l:
«L’heure du par jour de la semaine» n’est pas changé généralement par cette absence.</t>
        </r>
      </text>
    </comment>
    <comment ref="O5" authorId="0">
      <text>
        <r>
          <rPr>
            <sz val="11"/>
            <color rgb="FF000000"/>
            <rFont val="Calibri"/>
            <family val="2"/>
            <charset val="1"/>
          </rPr>
          <t xml:space="preserve">Jours de congé payés selon l’art. 34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6" authorId="0">
      <text>
        <r>
          <rPr>
            <sz val="11"/>
            <color rgb="FF000000"/>
            <rFont val="Calibri"/>
            <family val="2"/>
            <charset val="1"/>
          </rPr>
          <t xml:space="preserve">Congé maternité selon l’art. 44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7" authorId="0">
      <text>
        <r>
          <rPr>
            <sz val="11"/>
            <color rgb="FF000000"/>
            <rFont val="Calibri"/>
            <family val="2"/>
            <charset val="1"/>
          </rPr>
          <t xml:space="preserve">Réunions et cours selon l’art. 35.2 CCT:
</t>
        </r>
        <r>
          <rPr>
            <sz val="11"/>
            <color rgb="FF000000"/>
            <rFont val="Segoe UI"/>
            <family val="2"/>
            <charset val="1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O8" authorId="0">
      <text>
        <r>
          <rPr>
            <sz val="11"/>
            <color rgb="FF000000"/>
            <rFont val="Calibri"/>
            <family val="2"/>
            <charset val="1"/>
          </rPr>
          <t xml:space="preserve">Jour libre de la semaine:
</t>
        </r>
        <r>
          <rPr>
            <sz val="11"/>
            <color rgb="FF000000"/>
            <rFont val="Segoe UI"/>
            <family val="2"/>
            <charset val="1"/>
          </rPr>
          <t xml:space="preserve">L’absence pour ce jour peut être saisie pour le regroupement dans l’aperçu au moyen de «jour d’absence, demi-journée/journée entière».</t>
        </r>
      </text>
    </comment>
    <comment ref="O9" authorId="0">
      <text>
        <r>
          <rPr>
            <b val="true"/>
            <sz val="11"/>
            <color rgb="FF000000"/>
            <rFont val="Segoe UI"/>
            <family val="2"/>
            <charset val="1"/>
          </rPr>
          <t xml:space="preserve">Compensation de travail en heures supplémentaires selon l’art. 25.3 CCT: 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7" authorId="0">
      <text>
        <r>
          <rPr>
            <sz val="9"/>
            <color rgb="FF000000"/>
            <rFont val="Segoe UI"/>
            <family val="2"/>
            <charset val="1"/>
          </rPr>
          <t xml:space="preserve">Durée du travail hebdomadaire: Durée du travail hebdomadaire convenue par contrat (addition de toutes les durées théoriques hebdomadaires journalières)</t>
        </r>
      </text>
    </comment>
    <comment ref="A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des dates peut également être faite au format «00.00.0000».</t>
        </r>
      </text>
    </comment>
    <comment ref="B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du jour de la semaine est facultative.</t>
        </r>
      </text>
    </comment>
    <comment ref="H11" authorId="0">
      <text>
        <r>
          <rPr>
            <sz val="11"/>
            <color rgb="FF000000"/>
            <rFont val="Segoe UI"/>
            <family val="2"/>
            <charset val="1"/>
          </rPr>
          <t xml:space="preserve">L’absence d’une demi-journée ou d’une journée ne peut être marquée qu’en cas de vacances ou de jours fériés.</t>
        </r>
      </text>
    </comment>
    <comment ref="I11" authorId="0">
      <text>
        <r>
          <rPr>
            <sz val="11"/>
            <color rgb="FF000000"/>
            <rFont val="Calibri"/>
            <family val="2"/>
            <charset val="1"/>
          </rPr>
          <t xml:space="preserve"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
</t>
        </r>
      </text>
    </comment>
    <comment ref="J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11" authorId="0">
      <text>
        <r>
          <rPr>
            <sz val="11"/>
            <color rgb="FF000000"/>
            <rFont val="Segoe UI"/>
            <family val="2"/>
            <charset val="1"/>
          </rPr>
          <t xml:space="preserve">Solde de compensation en chiffre décimal</t>
        </r>
      </text>
    </comment>
    <comment ref="L48" authorId="0">
      <text>
        <r>
          <rPr>
            <sz val="9"/>
            <color rgb="FF000000"/>
            <rFont val="Segoe UI"/>
            <family val="2"/>
            <charset val="1"/>
          </rPr>
          <t xml:space="preserve">Le solde en fin de mois est automatiquement reporté au mois suivant.</t>
        </r>
      </text>
    </comment>
    <comment ref="N5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vacances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Saisie au moyen d’une «absence d’une demi-journée/journée entière»</t>
        </r>
      </text>
    </comment>
    <comment ref="N6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jours fériés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Jours fériés assimilés au dimanche selon la législation cantonale Saisie au moyen d’une «absence d’une demi-journée/journée entière»</t>
        </r>
      </text>
    </comment>
    <comment ref="N7" authorId="0">
      <text>
        <r>
          <rPr>
            <sz val="11"/>
            <color rgb="FF000000"/>
            <rFont val="Calibri"/>
            <family val="2"/>
            <charset val="1"/>
          </rPr>
          <t xml:space="preserve">Maladie: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 </t>
        </r>
      </text>
    </comment>
    <comment ref="N8" authorId="0">
      <text>
        <r>
          <rPr>
            <sz val="11"/>
            <color rgb="FF000000"/>
            <rFont val="Calibri"/>
            <family val="2"/>
            <charset val="1"/>
          </rPr>
          <t xml:space="preserve">Absence brève:
</t>
        </r>
        <r>
          <rPr>
            <sz val="11"/>
            <color rgb="FF000000"/>
            <rFont val="Segoe UI"/>
            <family val="2"/>
            <charset val="1"/>
          </rPr>
          <t xml:space="preserve">Si le collaborateur était brièvement absent de son lieu de travail pour remplir des obligations privées.</t>
        </r>
      </text>
    </comment>
    <comment ref="N9" authorId="0">
      <text>
        <r>
          <rPr>
            <sz val="11"/>
            <color rgb="FF000000"/>
            <rFont val="Calibri"/>
            <family val="2"/>
            <charset val="1"/>
          </rPr>
          <t xml:space="preserve">Accident professionnel ou non professionne</t>
        </r>
        <r>
          <rPr>
            <sz val="11"/>
            <color rgb="FF000000"/>
            <rFont val="Segoe UI"/>
            <family val="2"/>
            <charset val="1"/>
          </rPr>
          <t xml:space="preserve">l:
«L’heure du par jour de la semaine» n’est pas changé généralement par cette absence.</t>
        </r>
      </text>
    </comment>
    <comment ref="O5" authorId="0">
      <text>
        <r>
          <rPr>
            <sz val="11"/>
            <color rgb="FF000000"/>
            <rFont val="Calibri"/>
            <family val="2"/>
            <charset val="1"/>
          </rPr>
          <t xml:space="preserve">Jours de congé payés selon l’art. 34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6" authorId="0">
      <text>
        <r>
          <rPr>
            <sz val="11"/>
            <color rgb="FF000000"/>
            <rFont val="Calibri"/>
            <family val="2"/>
            <charset val="1"/>
          </rPr>
          <t xml:space="preserve">Congé maternité selon l’art. 44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7" authorId="0">
      <text>
        <r>
          <rPr>
            <sz val="11"/>
            <color rgb="FF000000"/>
            <rFont val="Calibri"/>
            <family val="2"/>
            <charset val="1"/>
          </rPr>
          <t xml:space="preserve">Réunions et cours selon l’art. 35.2 CCT:
</t>
        </r>
        <r>
          <rPr>
            <sz val="11"/>
            <color rgb="FF000000"/>
            <rFont val="Segoe UI"/>
            <family val="2"/>
            <charset val="1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O8" authorId="0">
      <text>
        <r>
          <rPr>
            <sz val="11"/>
            <color rgb="FF000000"/>
            <rFont val="Calibri"/>
            <family val="2"/>
            <charset val="1"/>
          </rPr>
          <t xml:space="preserve">Jour libre de la semaine:
</t>
        </r>
        <r>
          <rPr>
            <sz val="11"/>
            <color rgb="FF000000"/>
            <rFont val="Segoe UI"/>
            <family val="2"/>
            <charset val="1"/>
          </rPr>
          <t xml:space="preserve">L’absence pour ce jour peut être saisie pour le regroupement dans l’aperçu au moyen de «jour d’absence, demi-journée/journée entière».</t>
        </r>
      </text>
    </comment>
    <comment ref="O9" authorId="0">
      <text>
        <r>
          <rPr>
            <b val="true"/>
            <sz val="11"/>
            <color rgb="FF000000"/>
            <rFont val="Segoe UI"/>
            <family val="2"/>
            <charset val="1"/>
          </rPr>
          <t xml:space="preserve">Compensation de travail en heures supplémentaires selon l’art. 25.3 CCT: </t>
        </r>
      </text>
    </comment>
  </commentList>
</comments>
</file>

<file path=xl/comments9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7" authorId="0">
      <text>
        <r>
          <rPr>
            <sz val="9"/>
            <color rgb="FF000000"/>
            <rFont val="Segoe UI"/>
            <family val="2"/>
            <charset val="1"/>
          </rPr>
          <t xml:space="preserve">Durée du travail hebdomadaire: Durée du travail hebdomadaire convenue par contrat (addition de toutes les durées théoriques hebdomadaires journalières)</t>
        </r>
      </text>
    </comment>
    <comment ref="A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des dates peut également être faite au format «00.00.0000».</t>
        </r>
      </text>
    </comment>
    <comment ref="B11" authorId="0">
      <text>
        <r>
          <rPr>
            <sz val="11"/>
            <color rgb="FF000000"/>
            <rFont val="Segoe UI"/>
            <family val="2"/>
            <charset val="1"/>
          </rPr>
          <t xml:space="preserve">La saisie du jour de la semaine est facultative.</t>
        </r>
      </text>
    </comment>
    <comment ref="H11" authorId="0">
      <text>
        <r>
          <rPr>
            <sz val="11"/>
            <color rgb="FF000000"/>
            <rFont val="Segoe UI"/>
            <family val="2"/>
            <charset val="1"/>
          </rPr>
          <t xml:space="preserve">L’absence d’une demi-journée ou d’une journée ne peut être marquée qu’en cas de vacances ou de jours fériés.</t>
        </r>
      </text>
    </comment>
    <comment ref="I11" authorId="0">
      <text>
        <r>
          <rPr>
            <sz val="11"/>
            <color rgb="FF000000"/>
            <rFont val="Calibri"/>
            <family val="2"/>
            <charset val="1"/>
          </rPr>
          <t xml:space="preserve">Saisie de la durée d’absence (décimal) qui influence le solde, p. ex.:
- absence brève 
- maladie (pour compenser l'heure dus du jour) 
- accident/accident non professionnell (pour compenser l'heure dus du jour)
- réunion/cours ( à condition que ça soit couvert par l'employeur)
</t>
        </r>
      </text>
    </comment>
    <comment ref="J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3" authorId="0">
      <text>
        <r>
          <rPr>
            <sz val="11"/>
            <color rgb="FF000000"/>
            <rFont val="Segoe UI"/>
            <family val="2"/>
            <charset val="1"/>
          </rPr>
          <t xml:space="preserve">chiffre décimal
</t>
        </r>
      </text>
    </comment>
    <comment ref="L11" authorId="0">
      <text>
        <r>
          <rPr>
            <sz val="11"/>
            <color rgb="FF000000"/>
            <rFont val="Segoe UI"/>
            <family val="2"/>
            <charset val="1"/>
          </rPr>
          <t xml:space="preserve">Solde de compensation en chiffre décimal</t>
        </r>
      </text>
    </comment>
    <comment ref="L48" authorId="0">
      <text>
        <r>
          <rPr>
            <sz val="9"/>
            <color rgb="FF000000"/>
            <rFont val="Segoe UI"/>
            <family val="2"/>
            <charset val="1"/>
          </rPr>
          <t xml:space="preserve">Le solde en fin de mois est automatiquement reporté au mois suivant.</t>
        </r>
      </text>
    </comment>
    <comment ref="N5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vacances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Saisie au moyen d’une «absence d’une demi-journée/journée entière»</t>
        </r>
      </text>
    </comment>
    <comment ref="N6" authorId="0">
      <text>
        <r>
          <rPr>
            <sz val="11"/>
            <color rgb="FF000000"/>
            <rFont val="Calibri"/>
            <family val="2"/>
            <charset val="1"/>
          </rPr>
          <t xml:space="preserve">Contrôle des jours fériés selon l’art. 33 CCT:
</t>
        </r>
        <r>
          <rPr>
            <sz val="11"/>
            <color rgb="FF000000"/>
            <rFont val="Segoe UI"/>
            <family val="2"/>
            <charset val="1"/>
          </rPr>
          <t xml:space="preserve">Jours fériés assimilés au dimanche selon la législation cantonale Saisie au moyen d’une «absence d’une demi-journée/journée entière»</t>
        </r>
      </text>
    </comment>
    <comment ref="N7" authorId="0">
      <text>
        <r>
          <rPr>
            <sz val="11"/>
            <color rgb="FF000000"/>
            <rFont val="Calibri"/>
            <family val="2"/>
            <charset val="1"/>
          </rPr>
          <t xml:space="preserve">Maladie: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 </t>
        </r>
      </text>
    </comment>
    <comment ref="N8" authorId="0">
      <text>
        <r>
          <rPr>
            <sz val="11"/>
            <color rgb="FF000000"/>
            <rFont val="Calibri"/>
            <family val="2"/>
            <charset val="1"/>
          </rPr>
          <t xml:space="preserve">Absence brève:
</t>
        </r>
        <r>
          <rPr>
            <sz val="11"/>
            <color rgb="FF000000"/>
            <rFont val="Segoe UI"/>
            <family val="2"/>
            <charset val="1"/>
          </rPr>
          <t xml:space="preserve">Si le collaborateur était brièvement absent de son lieu de travail pour remplir des obligations privées.</t>
        </r>
      </text>
    </comment>
    <comment ref="N9" authorId="0">
      <text>
        <r>
          <rPr>
            <sz val="11"/>
            <color rgb="FF000000"/>
            <rFont val="Calibri"/>
            <family val="2"/>
            <charset val="1"/>
          </rPr>
          <t xml:space="preserve">Accident professionnel ou non professionne</t>
        </r>
        <r>
          <rPr>
            <sz val="11"/>
            <color rgb="FF000000"/>
            <rFont val="Segoe UI"/>
            <family val="2"/>
            <charset val="1"/>
          </rPr>
          <t xml:space="preserve">l:
«L’heure du par jour de la semaine» n’est pas changé généralement par cette absence.</t>
        </r>
      </text>
    </comment>
    <comment ref="O5" authorId="0">
      <text>
        <r>
          <rPr>
            <sz val="11"/>
            <color rgb="FF000000"/>
            <rFont val="Calibri"/>
            <family val="2"/>
            <charset val="1"/>
          </rPr>
          <t xml:space="preserve">Jours de congé payés selon l’art. 34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6" authorId="0">
      <text>
        <r>
          <rPr>
            <sz val="11"/>
            <color rgb="FF000000"/>
            <rFont val="Calibri"/>
            <family val="2"/>
            <charset val="1"/>
          </rPr>
          <t xml:space="preserve">Congé maternité selon l’art. 44 CCT:
</t>
        </r>
        <r>
          <rPr>
            <sz val="11"/>
            <color rgb="FF000000"/>
            <rFont val="Segoe UI"/>
            <family val="2"/>
            <charset val="1"/>
          </rPr>
          <t xml:space="preserve">«L’heure du par jour de la semaine» n’est pas changé généralement par cette absence.</t>
        </r>
      </text>
    </comment>
    <comment ref="O7" authorId="0">
      <text>
        <r>
          <rPr>
            <sz val="11"/>
            <color rgb="FF000000"/>
            <rFont val="Calibri"/>
            <family val="2"/>
            <charset val="1"/>
          </rPr>
          <t xml:space="preserve">Réunions et cours selon l’art. 35.2 CCT:
</t>
        </r>
        <r>
          <rPr>
            <sz val="11"/>
            <color rgb="FF000000"/>
            <rFont val="Segoe UI"/>
            <family val="2"/>
            <charset val="1"/>
          </rPr>
          <t xml:space="preserve">
«L’heure du par jour de la semaine» n’est pas changé généralement par cette absence, si l’employeur porte la perte de salaire et que cela a été convenue.</t>
        </r>
      </text>
    </comment>
    <comment ref="O8" authorId="0">
      <text>
        <r>
          <rPr>
            <sz val="11"/>
            <color rgb="FF000000"/>
            <rFont val="Calibri"/>
            <family val="2"/>
            <charset val="1"/>
          </rPr>
          <t xml:space="preserve">Jour libre de la semaine:
</t>
        </r>
        <r>
          <rPr>
            <sz val="11"/>
            <color rgb="FF000000"/>
            <rFont val="Segoe UI"/>
            <family val="2"/>
            <charset val="1"/>
          </rPr>
          <t xml:space="preserve">L’absence pour ce jour peut être saisie pour le regroupement dans l’aperçu au moyen de «jour d’absence, demi-journée/journée entière».</t>
        </r>
      </text>
    </comment>
    <comment ref="O9" authorId="0">
      <text>
        <r>
          <rPr>
            <b val="true"/>
            <sz val="11"/>
            <color rgb="FF000000"/>
            <rFont val="Segoe UI"/>
            <family val="2"/>
            <charset val="1"/>
          </rPr>
          <t xml:space="preserve">Compensation de travail en heures supplémentaires selon l’art. 25.3 CCT: </t>
        </r>
      </text>
    </comment>
  </commentList>
</comments>
</file>

<file path=xl/sharedStrings.xml><?xml version="1.0" encoding="utf-8"?>
<sst xmlns="http://schemas.openxmlformats.org/spreadsheetml/2006/main" count="607" uniqueCount="92">
  <si>
    <t xml:space="preserve">Documentation du temps de travail</t>
  </si>
  <si>
    <t xml:space="preserve">Explication </t>
  </si>
  <si>
    <t xml:space="preserve">Nom</t>
  </si>
  <si>
    <t xml:space="preserve">Modèle</t>
  </si>
  <si>
    <t xml:space="preserve">Rue</t>
  </si>
  <si>
    <t xml:space="preserve">Prénom</t>
  </si>
  <si>
    <t xml:space="preserve">Marie</t>
  </si>
  <si>
    <t xml:space="preserve">NPA</t>
  </si>
  <si>
    <t xml:space="preserve">Date de naissance</t>
  </si>
  <si>
    <t xml:space="preserve">Lieu</t>
  </si>
  <si>
    <t xml:space="preserve">N° AVS</t>
  </si>
  <si>
    <t xml:space="preserve">Pays</t>
  </si>
  <si>
    <t xml:space="preserve">Taux d’occupation</t>
  </si>
  <si>
    <t xml:space="preserve">Jours fériés/an</t>
  </si>
  <si>
    <t xml:space="preserve">Jour libre de la semaine</t>
  </si>
  <si>
    <t xml:space="preserve">variable</t>
  </si>
  <si>
    <t xml:space="preserve">Solde de compensation de l'année précédente</t>
  </si>
  <si>
    <t xml:space="preserve">Mois</t>
  </si>
  <si>
    <t xml:space="preserve">VA</t>
  </si>
  <si>
    <t xml:space="preserve">JF</t>
  </si>
  <si>
    <t xml:space="preserve">MA</t>
  </si>
  <si>
    <t xml:space="preserve">AC</t>
  </si>
  <si>
    <t xml:space="preserve">CP</t>
  </si>
  <si>
    <t xml:space="preserve">MAT</t>
  </si>
  <si>
    <t xml:space="preserve">AB</t>
  </si>
  <si>
    <t xml:space="preserve">JL</t>
  </si>
  <si>
    <t xml:space="preserve">CO</t>
  </si>
  <si>
    <t xml:space="preserve">RC</t>
  </si>
  <si>
    <t xml:space="preserve">Solde</t>
  </si>
  <si>
    <t xml:space="preserve">Remarques</t>
  </si>
  <si>
    <t xml:space="preserve">Janvier</t>
  </si>
  <si>
    <t xml:space="preserve">Février</t>
  </si>
  <si>
    <t xml:space="preserve">Mars</t>
  </si>
  <si>
    <t xml:space="preserve">Conversion du temps</t>
  </si>
  <si>
    <t xml:space="preserve">Avril</t>
  </si>
  <si>
    <t xml:space="preserve">Mai</t>
  </si>
  <si>
    <t xml:space="preserve">Juin</t>
  </si>
  <si>
    <t xml:space="preserve">Juillet</t>
  </si>
  <si>
    <t xml:space="preserve">Août</t>
  </si>
  <si>
    <t xml:space="preserve">Septembre</t>
  </si>
  <si>
    <t xml:space="preserve">Octobre</t>
  </si>
  <si>
    <t xml:space="preserve">Novembre</t>
  </si>
  <si>
    <t xml:space="preserve">Décembre</t>
  </si>
  <si>
    <t xml:space="preserve">Total</t>
  </si>
  <si>
    <t xml:space="preserve">Légende</t>
  </si>
  <si>
    <t xml:space="preserve">VA = vacances</t>
  </si>
  <si>
    <t xml:space="preserve">JF = jour férié</t>
  </si>
  <si>
    <t xml:space="preserve">Date et signature du collaborateur/de la collaboratrice:</t>
  </si>
  <si>
    <t xml:space="preserve">MA = maladie</t>
  </si>
  <si>
    <t xml:space="preserve">Lu</t>
  </si>
  <si>
    <t xml:space="preserve">AC = accident</t>
  </si>
  <si>
    <t xml:space="preserve">Ma</t>
  </si>
  <si>
    <t xml:space="preserve">CP = jours de congé payés</t>
  </si>
  <si>
    <t xml:space="preserve">Me</t>
  </si>
  <si>
    <t xml:space="preserve">Vacances</t>
  </si>
  <si>
    <t xml:space="preserve">CO = compensation</t>
  </si>
  <si>
    <t xml:space="preserve">Je</t>
  </si>
  <si>
    <t xml:space="preserve">Demi-journée </t>
  </si>
  <si>
    <t xml:space="preserve">RC = réunions/cours</t>
  </si>
  <si>
    <t xml:space="preserve">Ve</t>
  </si>
  <si>
    <t xml:space="preserve">Journée entière</t>
  </si>
  <si>
    <t xml:space="preserve">MAT = maternité</t>
  </si>
  <si>
    <t xml:space="preserve">Sa</t>
  </si>
  <si>
    <t xml:space="preserve">AB = absence brève</t>
  </si>
  <si>
    <t xml:space="preserve">Di</t>
  </si>
  <si>
    <t xml:space="preserve">JL = jour libre hebdomadaire</t>
  </si>
  <si>
    <t xml:space="preserve">Informations personnelles</t>
  </si>
  <si>
    <t xml:space="preserve">Jour</t>
  </si>
  <si>
    <t xml:space="preserve">heures dus</t>
  </si>
  <si>
    <t xml:space="preserve">Motifs d'absence</t>
  </si>
  <si>
    <t xml:space="preserve">Nom/Prénom</t>
  </si>
  <si>
    <t xml:space="preserve">Lundi</t>
  </si>
  <si>
    <t xml:space="preserve">Jeudi</t>
  </si>
  <si>
    <t xml:space="preserve">Mardi</t>
  </si>
  <si>
    <t xml:space="preserve">Vendredi</t>
  </si>
  <si>
    <t xml:space="preserve">Durée du travail hebdomadaire</t>
  </si>
  <si>
    <t xml:space="preserve">Mercredi</t>
  </si>
  <si>
    <t xml:space="preserve">Samedi</t>
  </si>
  <si>
    <t xml:space="preserve">Dimanche</t>
  </si>
  <si>
    <t xml:space="preserve">Date</t>
  </si>
  <si>
    <t xml:space="preserve">Début</t>
  </si>
  <si>
    <t xml:space="preserve">Fin</t>
  </si>
  <si>
    <t xml:space="preserve">Pause
Début</t>
  </si>
  <si>
    <t xml:space="preserve">Pause
Fin</t>
  </si>
  <si>
    <t xml:space="preserve">Raison de l'absence</t>
  </si>
  <si>
    <t xml:space="preserve">Absence journalière
demi/entière</t>
  </si>
  <si>
    <t xml:space="preserve">Durée de l'absence</t>
  </si>
  <si>
    <t xml:space="preserve">Durée travail effective</t>
  </si>
  <si>
    <t xml:space="preserve">Différence
du jour</t>
  </si>
  <si>
    <t xml:space="preserve">Solde du mois précédent</t>
  </si>
  <si>
    <t xml:space="preserve">Solde à la fin du mois</t>
  </si>
  <si>
    <t xml:space="preserve">Date et signature du collaborateur/de la collaboratrice: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</si>
</sst>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"/>
    <numFmt numFmtId="166" formatCode="0.00"/>
    <numFmt numFmtId="167" formatCode="General"/>
    <numFmt numFmtId="168" formatCode="\+#,##0.00;[RED]\-#,##0.00"/>
    <numFmt numFmtId="169" formatCode="0"/>
    <numFmt numFmtId="170" formatCode="hh:mm"/>
    <numFmt numFmtId="171" formatCode="mmm\ yy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5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b val="true"/>
      <i val="true"/>
      <sz val="15"/>
      <name val="Calibri"/>
      <family val="2"/>
      <charset val="1"/>
    </font>
    <font>
      <sz val="15"/>
      <name val="Calibri"/>
      <family val="2"/>
      <charset val="1"/>
    </font>
    <font>
      <sz val="9"/>
      <color rgb="FF000000"/>
      <name val="Segoe UI"/>
      <family val="2"/>
      <charset val="1"/>
    </font>
    <font>
      <sz val="11"/>
      <color rgb="FF000000"/>
      <name val="Segoe UI"/>
      <family val="2"/>
      <charset val="1"/>
    </font>
    <font>
      <b val="true"/>
      <sz val="11"/>
      <color rgb="FF000000"/>
      <name val="Segoe U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99"/>
        <bgColor rgb="FFCCFFCC"/>
      </patternFill>
    </fill>
    <fill>
      <patternFill patternType="solid">
        <fgColor rgb="FFFFFFFF"/>
        <bgColor rgb="FFDEEBF7"/>
      </patternFill>
    </fill>
    <fill>
      <patternFill patternType="solid">
        <fgColor rgb="FFE7E6E6"/>
        <bgColor rgb="FFDEEBF7"/>
      </patternFill>
    </fill>
    <fill>
      <patternFill patternType="solid">
        <fgColor rgb="FFD9D9D9"/>
        <bgColor rgb="FFDAE3F3"/>
      </patternFill>
    </fill>
    <fill>
      <patternFill patternType="solid">
        <fgColor rgb="FFF8CBAD"/>
        <bgColor rgb="FFD9D9D9"/>
      </patternFill>
    </fill>
    <fill>
      <patternFill patternType="solid">
        <fgColor rgb="FF9966FF"/>
        <bgColor rgb="FFCC99FF"/>
      </patternFill>
    </fill>
    <fill>
      <patternFill patternType="solid">
        <fgColor rgb="FFDAE3F3"/>
        <bgColor rgb="FFDEEBF7"/>
      </patternFill>
    </fill>
    <fill>
      <patternFill patternType="solid">
        <fgColor rgb="FF66FFCC"/>
        <bgColor rgb="FFA9D18E"/>
      </patternFill>
    </fill>
    <fill>
      <patternFill patternType="solid">
        <fgColor rgb="FFA9D18E"/>
        <bgColor rgb="FFBFBFBF"/>
      </patternFill>
    </fill>
    <fill>
      <patternFill patternType="solid">
        <fgColor rgb="FFBF9000"/>
        <bgColor rgb="FF808000"/>
      </patternFill>
    </fill>
    <fill>
      <patternFill patternType="solid">
        <fgColor rgb="FFFF7C80"/>
        <bgColor rgb="FFFF6600"/>
      </patternFill>
    </fill>
    <fill>
      <patternFill patternType="solid">
        <fgColor rgb="FF8FAADC"/>
        <bgColor rgb="FF969696"/>
      </patternFill>
    </fill>
    <fill>
      <patternFill patternType="solid">
        <fgColor rgb="FFFF99FF"/>
        <bgColor rgb="FFCC99FF"/>
      </patternFill>
    </fill>
    <fill>
      <patternFill patternType="solid">
        <fgColor rgb="FFFFD966"/>
        <bgColor rgb="FFF8CBAD"/>
      </patternFill>
    </fill>
    <fill>
      <patternFill patternType="solid">
        <fgColor rgb="FFDEEBF7"/>
        <bgColor rgb="FFDAE3F3"/>
      </patternFill>
    </fill>
  </fills>
  <borders count="44">
    <border diagonalUp="false" diagonalDown="false">
      <left/>
      <right/>
      <top/>
      <bottom/>
      <diagonal/>
    </border>
    <border diagonalUp="false" diagonalDown="false">
      <left/>
      <right style="medium">
        <color rgb="FFBFBFBF"/>
      </right>
      <top/>
      <bottom/>
      <diagonal/>
    </border>
    <border diagonalUp="false" diagonalDown="false"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 diagonalUp="false" diagonalDown="false">
      <left style="medium">
        <color rgb="FFBFBFBF"/>
      </left>
      <right style="hair">
        <color rgb="FFBFBFBF"/>
      </right>
      <top style="medium">
        <color rgb="FFBFBFBF"/>
      </top>
      <bottom style="hair">
        <color rgb="FFBFBFBF"/>
      </bottom>
      <diagonal/>
    </border>
    <border diagonalUp="false" diagonalDown="false">
      <left style="hair">
        <color rgb="FFBFBFBF"/>
      </left>
      <right style="medium">
        <color rgb="FFBFBFBF"/>
      </right>
      <top style="medium">
        <color rgb="FFBFBFBF"/>
      </top>
      <bottom style="hair">
        <color rgb="FFBFBFBF"/>
      </bottom>
      <diagonal/>
    </border>
    <border diagonalUp="false" diagonalDown="false">
      <left style="medium">
        <color rgb="FFBFBFBF"/>
      </left>
      <right style="hair">
        <color rgb="FFBFBFBF"/>
      </right>
      <top style="hair">
        <color rgb="FFBFBFBF"/>
      </top>
      <bottom style="hair">
        <color rgb="FFBFBFBF"/>
      </bottom>
      <diagonal/>
    </border>
    <border diagonalUp="false" diagonalDown="false">
      <left style="hair">
        <color rgb="FFBFBFBF"/>
      </left>
      <right style="medium">
        <color rgb="FFBFBFBF"/>
      </right>
      <top style="hair">
        <color rgb="FFBFBFBF"/>
      </top>
      <bottom style="hair">
        <color rgb="FFBFBFBF"/>
      </bottom>
      <diagonal/>
    </border>
    <border diagonalUp="false" diagonalDown="false">
      <left style="medium">
        <color rgb="FFBFBFBF"/>
      </left>
      <right style="hair">
        <color rgb="FFBFBFBF"/>
      </right>
      <top style="hair">
        <color rgb="FFBFBFBF"/>
      </top>
      <bottom style="medium">
        <color rgb="FFBFBFBF"/>
      </bottom>
      <diagonal/>
    </border>
    <border diagonalUp="false" diagonalDown="false">
      <left style="hair">
        <color rgb="FFBFBFBF"/>
      </left>
      <right style="medium">
        <color rgb="FFBFBFBF"/>
      </right>
      <top style="hair">
        <color rgb="FFBFBFBF"/>
      </top>
      <bottom style="medium">
        <color rgb="FFBFBFBF"/>
      </bottom>
      <diagonal/>
    </border>
    <border diagonalUp="false" diagonalDown="false">
      <left style="medium">
        <color rgb="FFBFBFBF"/>
      </left>
      <right/>
      <top style="medium">
        <color rgb="FFBFBFBF"/>
      </top>
      <bottom style="hair">
        <color rgb="FFBFBFBF"/>
      </bottom>
      <diagonal/>
    </border>
    <border diagonalUp="false" diagonalDown="false">
      <left style="medium">
        <color rgb="FFBFBFBF"/>
      </left>
      <right style="medium">
        <color rgb="FFBFBFBF"/>
      </right>
      <top style="medium">
        <color rgb="FFBFBFBF"/>
      </top>
      <bottom style="hair">
        <color rgb="FFBFBFBF"/>
      </bottom>
      <diagonal/>
    </border>
    <border diagonalUp="false" diagonalDown="false">
      <left style="medium">
        <color rgb="FFBFBFBF"/>
      </left>
      <right/>
      <top style="hair">
        <color rgb="FFBFBFBF"/>
      </top>
      <bottom style="hair">
        <color rgb="FFBFBFBF"/>
      </bottom>
      <diagonal/>
    </border>
    <border diagonalUp="false" diagonalDown="false">
      <left style="medium">
        <color rgb="FFBFBFBF"/>
      </left>
      <right style="medium">
        <color rgb="FFBFBFBF"/>
      </right>
      <top style="hair">
        <color rgb="FFBFBFBF"/>
      </top>
      <bottom style="hair">
        <color rgb="FFBFBFBF"/>
      </bottom>
      <diagonal/>
    </border>
    <border diagonalUp="false" diagonalDown="false">
      <left style="medium">
        <color rgb="FFBFBFBF"/>
      </left>
      <right/>
      <top style="hair">
        <color rgb="FFBFBFBF"/>
      </top>
      <bottom style="medium">
        <color rgb="FFBFBFBF"/>
      </bottom>
      <diagonal/>
    </border>
    <border diagonalUp="false" diagonalDown="false">
      <left style="medium">
        <color rgb="FFBFBFBF"/>
      </left>
      <right style="medium">
        <color rgb="FFBFBFBF"/>
      </right>
      <top style="hair">
        <color rgb="FFBFBFBF"/>
      </top>
      <bottom style="medium">
        <color rgb="FFBFBFBF"/>
      </bottom>
      <diagonal/>
    </border>
    <border diagonalUp="false" diagonalDown="false">
      <left style="medium">
        <color rgb="FFBFBFBF"/>
      </left>
      <right style="hair">
        <color rgb="FFBFBFBF"/>
      </right>
      <top style="medium">
        <color rgb="FFBFBFBF"/>
      </top>
      <bottom style="medium">
        <color rgb="FFBFBFBF"/>
      </bottom>
      <diagonal/>
    </border>
    <border diagonalUp="false" diagonalDown="false">
      <left style="hair">
        <color rgb="FFBFBFBF"/>
      </left>
      <right style="hair">
        <color rgb="FFBFBFBF"/>
      </right>
      <top style="medium">
        <color rgb="FFBFBFBF"/>
      </top>
      <bottom style="medium">
        <color rgb="FFBFBFBF"/>
      </bottom>
      <diagonal/>
    </border>
    <border diagonalUp="false" diagonalDown="false">
      <left style="hair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 diagonalUp="false" diagonalDown="false">
      <left style="medium">
        <color rgb="FFBFBFBF"/>
      </left>
      <right style="hair">
        <color rgb="FFBFBFBF"/>
      </right>
      <top/>
      <bottom style="hair">
        <color rgb="FFBFBFBF"/>
      </bottom>
      <diagonal/>
    </border>
    <border diagonalUp="false" diagonalDown="false">
      <left style="hair">
        <color rgb="FFBFBFBF"/>
      </left>
      <right style="hair">
        <color rgb="FFBFBFBF"/>
      </right>
      <top/>
      <bottom style="hair">
        <color rgb="FFBFBFBF"/>
      </bottom>
      <diagonal/>
    </border>
    <border diagonalUp="false" diagonalDown="false">
      <left style="hair">
        <color rgb="FFBFBFBF"/>
      </left>
      <right style="medium">
        <color rgb="FFBFBFBF"/>
      </right>
      <top/>
      <bottom style="hair">
        <color rgb="FFBFBFBF"/>
      </bottom>
      <diagonal/>
    </border>
    <border diagonalUp="false" diagonalDown="false">
      <left style="hair">
        <color rgb="FFBFBFBF"/>
      </left>
      <right style="hair">
        <color rgb="FFBFBFBF"/>
      </right>
      <top style="hair">
        <color rgb="FFBFBFBF"/>
      </top>
      <bottom style="hair">
        <color rgb="FFBFBFBF"/>
      </bottom>
      <diagonal/>
    </border>
    <border diagonalUp="false" diagonalDown="false">
      <left style="hair">
        <color rgb="FFBFBFBF"/>
      </left>
      <right style="hair">
        <color rgb="FFBFBFBF"/>
      </right>
      <top style="hair">
        <color rgb="FFBFBFBF"/>
      </top>
      <bottom style="medium">
        <color rgb="FFBFBFB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BFBFBF"/>
      </left>
      <right style="thin">
        <color rgb="FFBFBFBF"/>
      </right>
      <top style="medium">
        <color rgb="FFBFBFBF"/>
      </top>
      <bottom style="medium">
        <color rgb="FFBFBFBF"/>
      </bottom>
      <diagonal/>
    </border>
    <border diagonalUp="false" diagonalDown="false">
      <left style="thin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 diagonalUp="false" diagonalDown="false"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 diagonalUp="false" diagonalDown="false">
      <left style="medium">
        <color rgb="FFBFBFBF"/>
      </left>
      <right/>
      <top style="medium">
        <color rgb="FFBFBFBF"/>
      </top>
      <bottom/>
      <diagonal/>
    </border>
    <border diagonalUp="false" diagonalDown="false">
      <left/>
      <right/>
      <top style="medium">
        <color rgb="FFBFBFBF"/>
      </top>
      <bottom/>
      <diagonal/>
    </border>
    <border diagonalUp="false" diagonalDown="false">
      <left style="medium">
        <color rgb="FFBFBFBF"/>
      </left>
      <right/>
      <top/>
      <bottom/>
      <diagonal/>
    </border>
    <border diagonalUp="false" diagonalDown="false">
      <left style="medium">
        <color rgb="FFBFBFBF"/>
      </left>
      <right style="medium">
        <color rgb="FFBFBFBF"/>
      </right>
      <top/>
      <bottom/>
      <diagonal/>
    </border>
    <border diagonalUp="false" diagonalDown="false">
      <left style="medium">
        <color rgb="FFBFBFBF"/>
      </left>
      <right style="medium">
        <color rgb="FFBFBFBF"/>
      </right>
      <top style="medium">
        <color rgb="FFBFBFBF"/>
      </top>
      <bottom style="thin">
        <color rgb="FFBFBFBF"/>
      </bottom>
      <diagonal/>
    </border>
    <border diagonalUp="false" diagonalDown="false">
      <left style="medium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 diagonalUp="false" diagonalDown="false">
      <left/>
      <right style="medium">
        <color rgb="FFBFBFBF"/>
      </right>
      <top/>
      <bottom style="medium">
        <color rgb="FFBFBFBF"/>
      </bottom>
      <diagonal/>
    </border>
    <border diagonalUp="false" diagonalDown="false"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 diagonalUp="false" diagonalDown="false">
      <left style="medium">
        <color rgb="FFBFBFBF"/>
      </left>
      <right style="medium">
        <color rgb="FFBFBFBF"/>
      </right>
      <top style="thin">
        <color rgb="FFBFBFBF"/>
      </top>
      <bottom style="medium">
        <color rgb="FFBFBFBF"/>
      </bottom>
      <diagonal/>
    </border>
    <border diagonalUp="false" diagonalDown="false">
      <left style="medium">
        <color rgb="FFBFBFBF"/>
      </left>
      <right/>
      <top/>
      <bottom style="medium">
        <color rgb="FFBFBFBF"/>
      </bottom>
      <diagonal/>
    </border>
    <border diagonalUp="false" diagonalDown="false">
      <left/>
      <right/>
      <top/>
      <bottom style="medium">
        <color rgb="FFBFBFBF"/>
      </bottom>
      <diagonal/>
    </border>
    <border diagonalUp="false" diagonalDown="false">
      <left/>
      <right style="medium">
        <color rgb="FFBFBFBF"/>
      </right>
      <top style="medium">
        <color rgb="FFBFBFBF"/>
      </top>
      <bottom/>
      <diagonal/>
    </border>
    <border diagonalUp="false" diagonalDown="false"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 diagonalUp="false" diagonalDown="false">
      <left/>
      <right/>
      <top style="medium">
        <color rgb="FFBFBFBF"/>
      </top>
      <bottom style="medium">
        <color rgb="FFBFBFBF"/>
      </bottom>
      <diagonal/>
    </border>
    <border diagonalUp="false" diagonalDown="false"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 diagonalUp="false" diagonalDown="false">
      <left style="hair">
        <color rgb="FFBFBFBF"/>
      </left>
      <right/>
      <top style="hair">
        <color rgb="FFBFBFBF"/>
      </top>
      <bottom style="hair">
        <color rgb="FFBFBFBF"/>
      </bottom>
      <diagonal/>
    </border>
    <border diagonalUp="false" diagonalDown="false">
      <left style="hair">
        <color rgb="FFBFBFBF"/>
      </left>
      <right/>
      <top style="hair">
        <color rgb="FFBFBFBF"/>
      </top>
      <bottom style="medium">
        <color rgb="FFBFBFB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4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5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9" fillId="5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6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5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8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9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5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1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11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4" fillId="5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4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6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12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1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14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15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2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5" borderId="2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5" borderId="2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5" borderId="3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5" borderId="2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5" borderId="3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16" borderId="3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4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4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3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4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4" fillId="16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4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2" borderId="2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16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6" fillId="2" borderId="4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6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6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6" fillId="2" borderId="4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6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4" fillId="1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2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14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96"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ont>
        <b val="0"/>
        <i val="1"/>
      </font>
      <fill>
        <patternFill>
          <bgColor rgb="FFD9D9D9"/>
        </patternFill>
      </fill>
      <border diagonalUp="false" diagonalDown="false">
        <left/>
        <right/>
        <top/>
        <bottom style="thin"/>
        <diagonal/>
      </border>
    </dxf>
    <dxf>
      <fill>
        <patternFill>
          <bgColor rgb="FF8FAADC"/>
        </patternFill>
      </fill>
    </dxf>
    <dxf>
      <fill>
        <patternFill>
          <bgColor rgb="FFFF7C80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ont>
        <b val="0"/>
        <i val="1"/>
      </font>
      <fill>
        <patternFill>
          <bgColor rgb="FFD9D9D9"/>
        </patternFill>
      </fill>
      <border diagonalUp="false" diagonalDown="false">
        <left/>
        <right/>
        <top/>
        <bottom style="thin"/>
        <diagonal/>
      </border>
    </dxf>
    <dxf>
      <fill>
        <patternFill>
          <bgColor rgb="FF8FAADC"/>
        </patternFill>
      </fill>
    </dxf>
    <dxf>
      <fill>
        <patternFill>
          <bgColor rgb="FFFF7C80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ont>
        <b val="0"/>
        <i val="1"/>
      </font>
      <fill>
        <patternFill>
          <bgColor rgb="FFD9D9D9"/>
        </patternFill>
      </fill>
      <border diagonalUp="false" diagonalDown="false">
        <left/>
        <right/>
        <top/>
        <bottom style="thin"/>
        <diagonal/>
      </border>
    </dxf>
    <dxf>
      <fill>
        <patternFill>
          <bgColor rgb="FF8FAADC"/>
        </patternFill>
      </fill>
    </dxf>
    <dxf>
      <fill>
        <patternFill>
          <bgColor rgb="FFFF7C80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ont>
        <b val="0"/>
        <i val="1"/>
      </font>
      <fill>
        <patternFill>
          <bgColor rgb="FFD9D9D9"/>
        </patternFill>
      </fill>
      <border diagonalUp="false" diagonalDown="false">
        <left/>
        <right/>
        <top/>
        <bottom style="thin"/>
        <diagonal/>
      </border>
    </dxf>
    <dxf>
      <fill>
        <patternFill>
          <bgColor rgb="FF8FAADC"/>
        </patternFill>
      </fill>
    </dxf>
    <dxf>
      <fill>
        <patternFill>
          <bgColor rgb="FFFF7C80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ont>
        <b val="0"/>
        <i val="1"/>
      </font>
      <fill>
        <patternFill>
          <bgColor rgb="FFD9D9D9"/>
        </patternFill>
      </fill>
      <border diagonalUp="false" diagonalDown="false">
        <left/>
        <right/>
        <top/>
        <bottom style="thin"/>
        <diagonal/>
      </border>
    </dxf>
    <dxf>
      <fill>
        <patternFill>
          <bgColor rgb="FF8FAADC"/>
        </patternFill>
      </fill>
    </dxf>
    <dxf>
      <fill>
        <patternFill>
          <bgColor rgb="FFFF7C80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ont>
        <b val="0"/>
        <i val="1"/>
      </font>
      <fill>
        <patternFill>
          <bgColor rgb="FFD9D9D9"/>
        </patternFill>
      </fill>
      <border diagonalUp="false" diagonalDown="false">
        <left/>
        <right/>
        <top/>
        <bottom style="thin"/>
        <diagonal/>
      </border>
    </dxf>
    <dxf>
      <fill>
        <patternFill>
          <bgColor rgb="FF8FAADC"/>
        </patternFill>
      </fill>
    </dxf>
    <dxf>
      <fill>
        <patternFill>
          <bgColor rgb="FFFF7C80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ont>
        <b val="0"/>
        <i val="1"/>
      </font>
      <fill>
        <patternFill>
          <bgColor rgb="FFD9D9D9"/>
        </patternFill>
      </fill>
      <border diagonalUp="false" diagonalDown="false">
        <left/>
        <right/>
        <top/>
        <bottom style="thin"/>
        <diagonal/>
      </border>
    </dxf>
    <dxf>
      <fill>
        <patternFill>
          <bgColor rgb="FF8FAADC"/>
        </patternFill>
      </fill>
    </dxf>
    <dxf>
      <fill>
        <patternFill>
          <bgColor rgb="FFFF7C80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ont>
        <b val="0"/>
        <i val="1"/>
      </font>
      <fill>
        <patternFill>
          <bgColor rgb="FFD9D9D9"/>
        </patternFill>
      </fill>
      <border diagonalUp="false" diagonalDown="false">
        <left/>
        <right/>
        <top/>
        <bottom style="thin"/>
        <diagonal/>
      </border>
    </dxf>
    <dxf>
      <fill>
        <patternFill>
          <bgColor rgb="FF8FAADC"/>
        </patternFill>
      </fill>
    </dxf>
    <dxf>
      <fill>
        <patternFill>
          <bgColor rgb="FFFF7C80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ont>
        <b val="0"/>
        <i val="1"/>
      </font>
      <fill>
        <patternFill>
          <bgColor rgb="FFD9D9D9"/>
        </patternFill>
      </fill>
      <border diagonalUp="false" diagonalDown="false">
        <left/>
        <right/>
        <top/>
        <bottom style="thin"/>
        <diagonal/>
      </border>
    </dxf>
    <dxf>
      <fill>
        <patternFill>
          <bgColor rgb="FF8FAADC"/>
        </patternFill>
      </fill>
    </dxf>
    <dxf>
      <fill>
        <patternFill>
          <bgColor rgb="FFFF7C80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ont>
        <b val="0"/>
        <i val="1"/>
      </font>
      <fill>
        <patternFill>
          <bgColor rgb="FFD9D9D9"/>
        </patternFill>
      </fill>
      <border diagonalUp="false" diagonalDown="false">
        <left/>
        <right/>
        <top/>
        <bottom style="thin"/>
        <diagonal/>
      </border>
    </dxf>
    <dxf>
      <fill>
        <patternFill>
          <bgColor rgb="FF8FAADC"/>
        </patternFill>
      </fill>
    </dxf>
    <dxf>
      <fill>
        <patternFill>
          <bgColor rgb="FFFF7C80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ont>
        <b val="0"/>
        <i val="1"/>
      </font>
      <fill>
        <patternFill>
          <bgColor rgb="FFD9D9D9"/>
        </patternFill>
      </fill>
      <border diagonalUp="false" diagonalDown="false">
        <left/>
        <right/>
        <top/>
        <bottom style="thin"/>
        <diagonal/>
      </border>
    </dxf>
    <dxf>
      <fill>
        <patternFill>
          <bgColor rgb="FF8FAADC"/>
        </patternFill>
      </fill>
    </dxf>
    <dxf>
      <fill>
        <patternFill>
          <bgColor rgb="FFFF7C80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ill>
        <patternFill>
          <bgColor rgb="FF66FFCC"/>
        </patternFill>
      </fill>
    </dxf>
    <dxf>
      <fill>
        <patternFill>
          <bgColor rgb="FFBF9000"/>
        </patternFill>
      </fill>
    </dxf>
    <dxf>
      <fill>
        <patternFill>
          <bgColor rgb="FFFFD966"/>
        </patternFill>
      </fill>
    </dxf>
    <dxf>
      <fill>
        <patternFill>
          <bgColor rgb="FF9966FF"/>
        </patternFill>
      </fill>
    </dxf>
    <dxf>
      <fill>
        <patternFill>
          <bgColor rgb="FFFF99FF"/>
        </patternFill>
      </fill>
    </dxf>
    <dxf>
      <fill>
        <patternFill>
          <bgColor rgb="FFA9D18E"/>
        </patternFill>
      </fill>
    </dxf>
    <dxf>
      <fill>
        <patternFill>
          <bgColor rgb="FFDAE3F3"/>
        </patternFill>
      </fill>
    </dxf>
    <dxf>
      <fill>
        <patternFill>
          <bgColor rgb="FFF8CBAD"/>
        </patternFill>
      </fill>
    </dxf>
    <dxf>
      <font>
        <b val="0"/>
        <i val="1"/>
      </font>
      <fill>
        <patternFill>
          <bgColor rgb="FFD9D9D9"/>
        </patternFill>
      </fill>
      <border diagonalUp="false" diagonalDown="false">
        <left/>
        <right/>
        <top/>
        <bottom style="thin"/>
        <diagonal/>
      </border>
    </dxf>
    <dxf>
      <fill>
        <patternFill>
          <bgColor rgb="FF8FAADC"/>
        </patternFill>
      </fill>
    </dxf>
    <dxf>
      <fill>
        <patternFill>
          <bgColor rgb="FFFF7C8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8FAADC"/>
      <rgbColor rgb="FF993366"/>
      <rgbColor rgb="FFE7E6E6"/>
      <rgbColor rgb="FFDEEBF7"/>
      <rgbColor rgb="FF660066"/>
      <rgbColor rgb="FFFF7C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CCFFCC"/>
      <rgbColor rgb="FFFFFF99"/>
      <rgbColor rgb="FFA9D18E"/>
      <rgbColor rgb="FFFF99FF"/>
      <rgbColor rgb="FFCC99FF"/>
      <rgbColor rgb="FFF8CBAD"/>
      <rgbColor rgb="FF3366FF"/>
      <rgbColor rgb="FF66FFCC"/>
      <rgbColor rgb="FF99CC00"/>
      <rgbColor rgb="FFFFD966"/>
      <rgbColor rgb="FFBF9000"/>
      <rgbColor rgb="FFFF6600"/>
      <rgbColor rgb="FF9966FF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<Relationship Id="rId6" Type="http://schemas.openxmlformats.org/officeDocument/2006/relationships/image" Target="../media/image6.jpeg"/><Relationship Id="rId7" Type="http://schemas.openxmlformats.org/officeDocument/2006/relationships/image" Target="../media/image7.jpeg"/><Relationship Id="rId8" Type="http://schemas.openxmlformats.org/officeDocument/2006/relationships/image" Target="../media/image8.wmf"/><Relationship Id="rId9" Type="http://schemas.openxmlformats.org/officeDocument/2006/relationships/image" Target="../media/image9.wmf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42.jpeg"/><Relationship Id="rId2" Type="http://schemas.openxmlformats.org/officeDocument/2006/relationships/image" Target="../media/image43.jpeg"/><Relationship Id="rId3" Type="http://schemas.openxmlformats.org/officeDocument/2006/relationships/image" Target="../media/image44.jpeg"/><Relationship Id="rId4" Type="http://schemas.openxmlformats.org/officeDocument/2006/relationships/image" Target="../media/image45.jpe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46.jpeg"/><Relationship Id="rId2" Type="http://schemas.openxmlformats.org/officeDocument/2006/relationships/image" Target="../media/image47.jpeg"/><Relationship Id="rId3" Type="http://schemas.openxmlformats.org/officeDocument/2006/relationships/image" Target="../media/image48.jpeg"/><Relationship Id="rId4" Type="http://schemas.openxmlformats.org/officeDocument/2006/relationships/image" Target="../media/image49.jpeg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50.jpeg"/><Relationship Id="rId2" Type="http://schemas.openxmlformats.org/officeDocument/2006/relationships/image" Target="../media/image51.jpeg"/><Relationship Id="rId3" Type="http://schemas.openxmlformats.org/officeDocument/2006/relationships/image" Target="../media/image52.jpeg"/><Relationship Id="rId4" Type="http://schemas.openxmlformats.org/officeDocument/2006/relationships/image" Target="../media/image53.jpeg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54.jpeg"/><Relationship Id="rId2" Type="http://schemas.openxmlformats.org/officeDocument/2006/relationships/image" Target="../media/image55.jpeg"/><Relationship Id="rId3" Type="http://schemas.openxmlformats.org/officeDocument/2006/relationships/image" Target="../media/image56.jpeg"/><Relationship Id="rId4" Type="http://schemas.openxmlformats.org/officeDocument/2006/relationships/image" Target="../media/image57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0.jpeg"/><Relationship Id="rId2" Type="http://schemas.openxmlformats.org/officeDocument/2006/relationships/image" Target="../media/image11.jpeg"/><Relationship Id="rId3" Type="http://schemas.openxmlformats.org/officeDocument/2006/relationships/image" Target="../media/image12.jpeg"/><Relationship Id="rId4" Type="http://schemas.openxmlformats.org/officeDocument/2006/relationships/image" Target="../media/image13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4.jpeg"/><Relationship Id="rId2" Type="http://schemas.openxmlformats.org/officeDocument/2006/relationships/image" Target="../media/image15.jpeg"/><Relationship Id="rId3" Type="http://schemas.openxmlformats.org/officeDocument/2006/relationships/image" Target="../media/image16.jpeg"/><Relationship Id="rId4" Type="http://schemas.openxmlformats.org/officeDocument/2006/relationships/image" Target="../media/image17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8.jpeg"/><Relationship Id="rId2" Type="http://schemas.openxmlformats.org/officeDocument/2006/relationships/image" Target="../media/image19.jpeg"/><Relationship Id="rId3" Type="http://schemas.openxmlformats.org/officeDocument/2006/relationships/image" Target="../media/image20.jpeg"/><Relationship Id="rId4" Type="http://schemas.openxmlformats.org/officeDocument/2006/relationships/image" Target="../media/image21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2.jpeg"/><Relationship Id="rId2" Type="http://schemas.openxmlformats.org/officeDocument/2006/relationships/image" Target="../media/image23.jpeg"/><Relationship Id="rId3" Type="http://schemas.openxmlformats.org/officeDocument/2006/relationships/image" Target="../media/image24.jpeg"/><Relationship Id="rId4" Type="http://schemas.openxmlformats.org/officeDocument/2006/relationships/image" Target="../media/image25.jpe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26.jpeg"/><Relationship Id="rId2" Type="http://schemas.openxmlformats.org/officeDocument/2006/relationships/image" Target="../media/image27.jpeg"/><Relationship Id="rId3" Type="http://schemas.openxmlformats.org/officeDocument/2006/relationships/image" Target="../media/image28.jpeg"/><Relationship Id="rId4" Type="http://schemas.openxmlformats.org/officeDocument/2006/relationships/image" Target="../media/image29.jpe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30.jpeg"/><Relationship Id="rId2" Type="http://schemas.openxmlformats.org/officeDocument/2006/relationships/image" Target="../media/image31.jpeg"/><Relationship Id="rId3" Type="http://schemas.openxmlformats.org/officeDocument/2006/relationships/image" Target="../media/image32.jpeg"/><Relationship Id="rId4" Type="http://schemas.openxmlformats.org/officeDocument/2006/relationships/image" Target="../media/image33.jpe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34.jpeg"/><Relationship Id="rId2" Type="http://schemas.openxmlformats.org/officeDocument/2006/relationships/image" Target="../media/image35.jpeg"/><Relationship Id="rId3" Type="http://schemas.openxmlformats.org/officeDocument/2006/relationships/image" Target="../media/image36.jpeg"/><Relationship Id="rId4" Type="http://schemas.openxmlformats.org/officeDocument/2006/relationships/image" Target="../media/image37.jpe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38.jpeg"/><Relationship Id="rId2" Type="http://schemas.openxmlformats.org/officeDocument/2006/relationships/image" Target="../media/image39.jpeg"/><Relationship Id="rId3" Type="http://schemas.openxmlformats.org/officeDocument/2006/relationships/image" Target="../media/image40.jpeg"/><Relationship Id="rId4" Type="http://schemas.openxmlformats.org/officeDocument/2006/relationships/image" Target="../media/image4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80640</xdr:colOff>
      <xdr:row>51</xdr:row>
      <xdr:rowOff>7200</xdr:rowOff>
    </xdr:from>
    <xdr:to>
      <xdr:col>14</xdr:col>
      <xdr:colOff>260640</xdr:colOff>
      <xdr:row>52</xdr:row>
      <xdr:rowOff>47160</xdr:rowOff>
    </xdr:to>
    <xdr:pic>
      <xdr:nvPicPr>
        <xdr:cNvPr id="0" name="Grafik 2" descr=""/>
        <xdr:cNvPicPr/>
      </xdr:nvPicPr>
      <xdr:blipFill>
        <a:blip r:embed="rId1"/>
        <a:stretch/>
      </xdr:blipFill>
      <xdr:spPr>
        <a:xfrm>
          <a:off x="3674520" y="9493920"/>
          <a:ext cx="1902960" cy="230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411840</xdr:colOff>
      <xdr:row>50</xdr:row>
      <xdr:rowOff>123840</xdr:rowOff>
    </xdr:from>
    <xdr:to>
      <xdr:col>15</xdr:col>
      <xdr:colOff>63720</xdr:colOff>
      <xdr:row>52</xdr:row>
      <xdr:rowOff>120240</xdr:rowOff>
    </xdr:to>
    <xdr:pic>
      <xdr:nvPicPr>
        <xdr:cNvPr id="1" name="Grafik 3" descr=""/>
        <xdr:cNvPicPr/>
      </xdr:nvPicPr>
      <xdr:blipFill>
        <a:blip r:embed="rId2"/>
        <a:srcRect l="0" t="0" r="80240" b="73381"/>
        <a:stretch/>
      </xdr:blipFill>
      <xdr:spPr>
        <a:xfrm>
          <a:off x="5728680" y="9420120"/>
          <a:ext cx="427680" cy="377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15</xdr:col>
      <xdr:colOff>47520</xdr:colOff>
      <xdr:row>50</xdr:row>
      <xdr:rowOff>121320</xdr:rowOff>
    </xdr:from>
    <xdr:to>
      <xdr:col>15</xdr:col>
      <xdr:colOff>726480</xdr:colOff>
      <xdr:row>52</xdr:row>
      <xdr:rowOff>162360</xdr:rowOff>
    </xdr:to>
    <xdr:pic>
      <xdr:nvPicPr>
        <xdr:cNvPr id="2" name="Grafik 4" descr=""/>
        <xdr:cNvPicPr/>
      </xdr:nvPicPr>
      <xdr:blipFill>
        <a:blip r:embed="rId3"/>
        <a:stretch/>
      </xdr:blipFill>
      <xdr:spPr>
        <a:xfrm>
          <a:off x="6140160" y="9417600"/>
          <a:ext cx="678960" cy="42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15</xdr:col>
      <xdr:colOff>225720</xdr:colOff>
      <xdr:row>0</xdr:row>
      <xdr:rowOff>0</xdr:rowOff>
    </xdr:from>
    <xdr:to>
      <xdr:col>16</xdr:col>
      <xdr:colOff>5400</xdr:colOff>
      <xdr:row>1</xdr:row>
      <xdr:rowOff>9000</xdr:rowOff>
    </xdr:to>
    <xdr:pic>
      <xdr:nvPicPr>
        <xdr:cNvPr id="3" name="Grafik 5" descr=""/>
        <xdr:cNvPicPr/>
      </xdr:nvPicPr>
      <xdr:blipFill>
        <a:blip r:embed="rId4"/>
        <a:stretch/>
      </xdr:blipFill>
      <xdr:spPr>
        <a:xfrm>
          <a:off x="6318360" y="0"/>
          <a:ext cx="585360" cy="418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20</xdr:col>
      <xdr:colOff>1080</xdr:colOff>
      <xdr:row>51</xdr:row>
      <xdr:rowOff>31680</xdr:rowOff>
    </xdr:from>
    <xdr:to>
      <xdr:col>22</xdr:col>
      <xdr:colOff>281160</xdr:colOff>
      <xdr:row>52</xdr:row>
      <xdr:rowOff>71640</xdr:rowOff>
    </xdr:to>
    <xdr:pic>
      <xdr:nvPicPr>
        <xdr:cNvPr id="4" name="Grafik 6" descr=""/>
        <xdr:cNvPicPr/>
      </xdr:nvPicPr>
      <xdr:blipFill>
        <a:blip r:embed="rId5"/>
        <a:stretch/>
      </xdr:blipFill>
      <xdr:spPr>
        <a:xfrm>
          <a:off x="10122840" y="9518400"/>
          <a:ext cx="1891800" cy="230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22</xdr:col>
      <xdr:colOff>342360</xdr:colOff>
      <xdr:row>50</xdr:row>
      <xdr:rowOff>148320</xdr:rowOff>
    </xdr:from>
    <xdr:to>
      <xdr:col>22</xdr:col>
      <xdr:colOff>789840</xdr:colOff>
      <xdr:row>52</xdr:row>
      <xdr:rowOff>144720</xdr:rowOff>
    </xdr:to>
    <xdr:pic>
      <xdr:nvPicPr>
        <xdr:cNvPr id="5" name="Grafik 7" descr=""/>
        <xdr:cNvPicPr/>
      </xdr:nvPicPr>
      <xdr:blipFill>
        <a:blip r:embed="rId6"/>
        <a:srcRect l="0" t="0" r="80233" b="73381"/>
        <a:stretch/>
      </xdr:blipFill>
      <xdr:spPr>
        <a:xfrm>
          <a:off x="12075840" y="9444600"/>
          <a:ext cx="447480" cy="377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22</xdr:col>
      <xdr:colOff>796320</xdr:colOff>
      <xdr:row>50</xdr:row>
      <xdr:rowOff>145800</xdr:rowOff>
    </xdr:from>
    <xdr:to>
      <xdr:col>22</xdr:col>
      <xdr:colOff>1475280</xdr:colOff>
      <xdr:row>52</xdr:row>
      <xdr:rowOff>186840</xdr:rowOff>
    </xdr:to>
    <xdr:pic>
      <xdr:nvPicPr>
        <xdr:cNvPr id="6" name="Grafik 8" descr=""/>
        <xdr:cNvPicPr/>
      </xdr:nvPicPr>
      <xdr:blipFill>
        <a:blip r:embed="rId7"/>
        <a:stretch/>
      </xdr:blipFill>
      <xdr:spPr>
        <a:xfrm>
          <a:off x="12529800" y="9442080"/>
          <a:ext cx="678960" cy="421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16</xdr:col>
      <xdr:colOff>9360</xdr:colOff>
      <xdr:row>1</xdr:row>
      <xdr:rowOff>23760</xdr:rowOff>
    </xdr:from>
    <xdr:to>
      <xdr:col>22</xdr:col>
      <xdr:colOff>895320</xdr:colOff>
      <xdr:row>15</xdr:row>
      <xdr:rowOff>33120</xdr:rowOff>
    </xdr:to>
    <xdr:pic>
      <xdr:nvPicPr>
        <xdr:cNvPr id="7" name="Picture 1" descr=""/>
        <xdr:cNvPicPr/>
      </xdr:nvPicPr>
      <xdr:blipFill>
        <a:blip r:embed="rId8"/>
        <a:stretch/>
      </xdr:blipFill>
      <xdr:spPr>
        <a:xfrm>
          <a:off x="6907680" y="433080"/>
          <a:ext cx="5721120" cy="30099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16</xdr:col>
      <xdr:colOff>14400</xdr:colOff>
      <xdr:row>22</xdr:row>
      <xdr:rowOff>52560</xdr:rowOff>
    </xdr:from>
    <xdr:to>
      <xdr:col>22</xdr:col>
      <xdr:colOff>628920</xdr:colOff>
      <xdr:row>38</xdr:row>
      <xdr:rowOff>66960</xdr:rowOff>
    </xdr:to>
    <xdr:pic>
      <xdr:nvPicPr>
        <xdr:cNvPr id="8" name="Picture 2" descr=""/>
        <xdr:cNvPicPr/>
      </xdr:nvPicPr>
      <xdr:blipFill>
        <a:blip r:embed="rId9"/>
        <a:stretch/>
      </xdr:blipFill>
      <xdr:spPr>
        <a:xfrm>
          <a:off x="6912720" y="4510080"/>
          <a:ext cx="5449680" cy="2605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119160</xdr:colOff>
      <xdr:row>48</xdr:row>
      <xdr:rowOff>11880</xdr:rowOff>
    </xdr:from>
    <xdr:to>
      <xdr:col>14</xdr:col>
      <xdr:colOff>103320</xdr:colOff>
      <xdr:row>49</xdr:row>
      <xdr:rowOff>59040</xdr:rowOff>
    </xdr:to>
    <xdr:pic>
      <xdr:nvPicPr>
        <xdr:cNvPr id="41" name="Grafik 1" descr=""/>
        <xdr:cNvPicPr/>
      </xdr:nvPicPr>
      <xdr:blipFill>
        <a:blip r:embed="rId1"/>
        <a:stretch/>
      </xdr:blipFill>
      <xdr:spPr>
        <a:xfrm>
          <a:off x="13865400" y="12689640"/>
          <a:ext cx="2624400" cy="29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97560</xdr:colOff>
      <xdr:row>46</xdr:row>
      <xdr:rowOff>192960</xdr:rowOff>
    </xdr:from>
    <xdr:to>
      <xdr:col>14</xdr:col>
      <xdr:colOff>1565280</xdr:colOff>
      <xdr:row>51</xdr:row>
      <xdr:rowOff>166320</xdr:rowOff>
    </xdr:to>
    <xdr:pic>
      <xdr:nvPicPr>
        <xdr:cNvPr id="42" name="Grafik 2" descr=""/>
        <xdr:cNvPicPr/>
      </xdr:nvPicPr>
      <xdr:blipFill>
        <a:blip r:embed="rId2"/>
        <a:srcRect l="0" t="0" r="80232" b="73373"/>
        <a:stretch/>
      </xdr:blipFill>
      <xdr:spPr>
        <a:xfrm>
          <a:off x="16484040" y="12365640"/>
          <a:ext cx="1467720" cy="1221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1173960</xdr:colOff>
      <xdr:row>47</xdr:row>
      <xdr:rowOff>138240</xdr:rowOff>
    </xdr:from>
    <xdr:to>
      <xdr:col>14</xdr:col>
      <xdr:colOff>2364840</xdr:colOff>
      <xdr:row>50</xdr:row>
      <xdr:rowOff>128160</xdr:rowOff>
    </xdr:to>
    <xdr:pic>
      <xdr:nvPicPr>
        <xdr:cNvPr id="43" name="Grafik 3" descr=""/>
        <xdr:cNvPicPr/>
      </xdr:nvPicPr>
      <xdr:blipFill>
        <a:blip r:embed="rId3"/>
        <a:stretch/>
      </xdr:blipFill>
      <xdr:spPr>
        <a:xfrm>
          <a:off x="17560440" y="12568320"/>
          <a:ext cx="1190880" cy="732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1678680</xdr:colOff>
      <xdr:row>1</xdr:row>
      <xdr:rowOff>56880</xdr:rowOff>
    </xdr:from>
    <xdr:to>
      <xdr:col>7</xdr:col>
      <xdr:colOff>1197360</xdr:colOff>
      <xdr:row>7</xdr:row>
      <xdr:rowOff>255600</xdr:rowOff>
    </xdr:to>
    <xdr:pic>
      <xdr:nvPicPr>
        <xdr:cNvPr id="44" name="Grafik 5" descr=""/>
        <xdr:cNvPicPr/>
      </xdr:nvPicPr>
      <xdr:blipFill>
        <a:blip r:embed="rId4"/>
        <a:stretch/>
      </xdr:blipFill>
      <xdr:spPr>
        <a:xfrm>
          <a:off x="6645960" y="361440"/>
          <a:ext cx="2058840" cy="133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119160</xdr:colOff>
      <xdr:row>49</xdr:row>
      <xdr:rowOff>11880</xdr:rowOff>
    </xdr:from>
    <xdr:to>
      <xdr:col>14</xdr:col>
      <xdr:colOff>103320</xdr:colOff>
      <xdr:row>50</xdr:row>
      <xdr:rowOff>59040</xdr:rowOff>
    </xdr:to>
    <xdr:pic>
      <xdr:nvPicPr>
        <xdr:cNvPr id="45" name="Grafik 1" descr=""/>
        <xdr:cNvPicPr/>
      </xdr:nvPicPr>
      <xdr:blipFill>
        <a:blip r:embed="rId1"/>
        <a:stretch/>
      </xdr:blipFill>
      <xdr:spPr>
        <a:xfrm>
          <a:off x="13865400" y="12975120"/>
          <a:ext cx="2624400" cy="29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97560</xdr:colOff>
      <xdr:row>47</xdr:row>
      <xdr:rowOff>192960</xdr:rowOff>
    </xdr:from>
    <xdr:to>
      <xdr:col>14</xdr:col>
      <xdr:colOff>1565280</xdr:colOff>
      <xdr:row>52</xdr:row>
      <xdr:rowOff>166320</xdr:rowOff>
    </xdr:to>
    <xdr:pic>
      <xdr:nvPicPr>
        <xdr:cNvPr id="46" name="Grafik 2" descr=""/>
        <xdr:cNvPicPr/>
      </xdr:nvPicPr>
      <xdr:blipFill>
        <a:blip r:embed="rId2"/>
        <a:srcRect l="0" t="0" r="80232" b="73373"/>
        <a:stretch/>
      </xdr:blipFill>
      <xdr:spPr>
        <a:xfrm>
          <a:off x="16484040" y="12651480"/>
          <a:ext cx="1467720" cy="1221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1173960</xdr:colOff>
      <xdr:row>48</xdr:row>
      <xdr:rowOff>138240</xdr:rowOff>
    </xdr:from>
    <xdr:to>
      <xdr:col>14</xdr:col>
      <xdr:colOff>2364840</xdr:colOff>
      <xdr:row>51</xdr:row>
      <xdr:rowOff>128160</xdr:rowOff>
    </xdr:to>
    <xdr:pic>
      <xdr:nvPicPr>
        <xdr:cNvPr id="47" name="Grafik 3" descr=""/>
        <xdr:cNvPicPr/>
      </xdr:nvPicPr>
      <xdr:blipFill>
        <a:blip r:embed="rId3"/>
        <a:stretch/>
      </xdr:blipFill>
      <xdr:spPr>
        <a:xfrm>
          <a:off x="17560440" y="12853800"/>
          <a:ext cx="1190880" cy="732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1678680</xdr:colOff>
      <xdr:row>1</xdr:row>
      <xdr:rowOff>56880</xdr:rowOff>
    </xdr:from>
    <xdr:to>
      <xdr:col>7</xdr:col>
      <xdr:colOff>1197360</xdr:colOff>
      <xdr:row>7</xdr:row>
      <xdr:rowOff>255600</xdr:rowOff>
    </xdr:to>
    <xdr:pic>
      <xdr:nvPicPr>
        <xdr:cNvPr id="48" name="Grafik 5" descr=""/>
        <xdr:cNvPicPr/>
      </xdr:nvPicPr>
      <xdr:blipFill>
        <a:blip r:embed="rId4"/>
        <a:stretch/>
      </xdr:blipFill>
      <xdr:spPr>
        <a:xfrm>
          <a:off x="6645960" y="361440"/>
          <a:ext cx="2058840" cy="133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119160</xdr:colOff>
      <xdr:row>48</xdr:row>
      <xdr:rowOff>11880</xdr:rowOff>
    </xdr:from>
    <xdr:to>
      <xdr:col>14</xdr:col>
      <xdr:colOff>103320</xdr:colOff>
      <xdr:row>49</xdr:row>
      <xdr:rowOff>59040</xdr:rowOff>
    </xdr:to>
    <xdr:pic>
      <xdr:nvPicPr>
        <xdr:cNvPr id="49" name="Grafik 1" descr=""/>
        <xdr:cNvPicPr/>
      </xdr:nvPicPr>
      <xdr:blipFill>
        <a:blip r:embed="rId1"/>
        <a:stretch/>
      </xdr:blipFill>
      <xdr:spPr>
        <a:xfrm>
          <a:off x="13865400" y="12689640"/>
          <a:ext cx="2624400" cy="29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97560</xdr:colOff>
      <xdr:row>46</xdr:row>
      <xdr:rowOff>192960</xdr:rowOff>
    </xdr:from>
    <xdr:to>
      <xdr:col>14</xdr:col>
      <xdr:colOff>1565280</xdr:colOff>
      <xdr:row>51</xdr:row>
      <xdr:rowOff>166320</xdr:rowOff>
    </xdr:to>
    <xdr:pic>
      <xdr:nvPicPr>
        <xdr:cNvPr id="50" name="Grafik 2" descr=""/>
        <xdr:cNvPicPr/>
      </xdr:nvPicPr>
      <xdr:blipFill>
        <a:blip r:embed="rId2"/>
        <a:srcRect l="0" t="0" r="80232" b="73373"/>
        <a:stretch/>
      </xdr:blipFill>
      <xdr:spPr>
        <a:xfrm>
          <a:off x="16484040" y="12365640"/>
          <a:ext cx="1467720" cy="1221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1173960</xdr:colOff>
      <xdr:row>47</xdr:row>
      <xdr:rowOff>138240</xdr:rowOff>
    </xdr:from>
    <xdr:to>
      <xdr:col>14</xdr:col>
      <xdr:colOff>2364840</xdr:colOff>
      <xdr:row>50</xdr:row>
      <xdr:rowOff>128160</xdr:rowOff>
    </xdr:to>
    <xdr:pic>
      <xdr:nvPicPr>
        <xdr:cNvPr id="51" name="Grafik 3" descr=""/>
        <xdr:cNvPicPr/>
      </xdr:nvPicPr>
      <xdr:blipFill>
        <a:blip r:embed="rId3"/>
        <a:stretch/>
      </xdr:blipFill>
      <xdr:spPr>
        <a:xfrm>
          <a:off x="17560440" y="12568320"/>
          <a:ext cx="1190880" cy="732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1678680</xdr:colOff>
      <xdr:row>1</xdr:row>
      <xdr:rowOff>56880</xdr:rowOff>
    </xdr:from>
    <xdr:to>
      <xdr:col>7</xdr:col>
      <xdr:colOff>1197360</xdr:colOff>
      <xdr:row>7</xdr:row>
      <xdr:rowOff>255600</xdr:rowOff>
    </xdr:to>
    <xdr:pic>
      <xdr:nvPicPr>
        <xdr:cNvPr id="52" name="Grafik 5" descr=""/>
        <xdr:cNvPicPr/>
      </xdr:nvPicPr>
      <xdr:blipFill>
        <a:blip r:embed="rId4"/>
        <a:stretch/>
      </xdr:blipFill>
      <xdr:spPr>
        <a:xfrm>
          <a:off x="6645960" y="361440"/>
          <a:ext cx="2058840" cy="133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119160</xdr:colOff>
      <xdr:row>49</xdr:row>
      <xdr:rowOff>11880</xdr:rowOff>
    </xdr:from>
    <xdr:to>
      <xdr:col>14</xdr:col>
      <xdr:colOff>103320</xdr:colOff>
      <xdr:row>50</xdr:row>
      <xdr:rowOff>59040</xdr:rowOff>
    </xdr:to>
    <xdr:pic>
      <xdr:nvPicPr>
        <xdr:cNvPr id="53" name="Grafik 1" descr=""/>
        <xdr:cNvPicPr/>
      </xdr:nvPicPr>
      <xdr:blipFill>
        <a:blip r:embed="rId1"/>
        <a:stretch/>
      </xdr:blipFill>
      <xdr:spPr>
        <a:xfrm>
          <a:off x="13865400" y="12975120"/>
          <a:ext cx="2624400" cy="29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97560</xdr:colOff>
      <xdr:row>47</xdr:row>
      <xdr:rowOff>192960</xdr:rowOff>
    </xdr:from>
    <xdr:to>
      <xdr:col>14</xdr:col>
      <xdr:colOff>1565280</xdr:colOff>
      <xdr:row>52</xdr:row>
      <xdr:rowOff>166320</xdr:rowOff>
    </xdr:to>
    <xdr:pic>
      <xdr:nvPicPr>
        <xdr:cNvPr id="54" name="Grafik 2" descr=""/>
        <xdr:cNvPicPr/>
      </xdr:nvPicPr>
      <xdr:blipFill>
        <a:blip r:embed="rId2"/>
        <a:srcRect l="0" t="0" r="80232" b="73373"/>
        <a:stretch/>
      </xdr:blipFill>
      <xdr:spPr>
        <a:xfrm>
          <a:off x="16484040" y="12651480"/>
          <a:ext cx="1467720" cy="1221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1173960</xdr:colOff>
      <xdr:row>48</xdr:row>
      <xdr:rowOff>138240</xdr:rowOff>
    </xdr:from>
    <xdr:to>
      <xdr:col>14</xdr:col>
      <xdr:colOff>2364840</xdr:colOff>
      <xdr:row>51</xdr:row>
      <xdr:rowOff>128160</xdr:rowOff>
    </xdr:to>
    <xdr:pic>
      <xdr:nvPicPr>
        <xdr:cNvPr id="55" name="Grafik 3" descr=""/>
        <xdr:cNvPicPr/>
      </xdr:nvPicPr>
      <xdr:blipFill>
        <a:blip r:embed="rId3"/>
        <a:stretch/>
      </xdr:blipFill>
      <xdr:spPr>
        <a:xfrm>
          <a:off x="17560440" y="12853800"/>
          <a:ext cx="1190880" cy="732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1678680</xdr:colOff>
      <xdr:row>1</xdr:row>
      <xdr:rowOff>56880</xdr:rowOff>
    </xdr:from>
    <xdr:to>
      <xdr:col>7</xdr:col>
      <xdr:colOff>1197360</xdr:colOff>
      <xdr:row>7</xdr:row>
      <xdr:rowOff>255600</xdr:rowOff>
    </xdr:to>
    <xdr:pic>
      <xdr:nvPicPr>
        <xdr:cNvPr id="56" name="Grafik 4" descr=""/>
        <xdr:cNvPicPr/>
      </xdr:nvPicPr>
      <xdr:blipFill>
        <a:blip r:embed="rId4"/>
        <a:stretch/>
      </xdr:blipFill>
      <xdr:spPr>
        <a:xfrm>
          <a:off x="6645960" y="361440"/>
          <a:ext cx="2058840" cy="133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119160</xdr:colOff>
      <xdr:row>49</xdr:row>
      <xdr:rowOff>11880</xdr:rowOff>
    </xdr:from>
    <xdr:to>
      <xdr:col>14</xdr:col>
      <xdr:colOff>103320</xdr:colOff>
      <xdr:row>50</xdr:row>
      <xdr:rowOff>59040</xdr:rowOff>
    </xdr:to>
    <xdr:pic>
      <xdr:nvPicPr>
        <xdr:cNvPr id="9" name="Grafik 1" descr=""/>
        <xdr:cNvPicPr/>
      </xdr:nvPicPr>
      <xdr:blipFill>
        <a:blip r:embed="rId1"/>
        <a:stretch/>
      </xdr:blipFill>
      <xdr:spPr>
        <a:xfrm>
          <a:off x="13794480" y="12975120"/>
          <a:ext cx="2624400" cy="29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97560</xdr:colOff>
      <xdr:row>47</xdr:row>
      <xdr:rowOff>192960</xdr:rowOff>
    </xdr:from>
    <xdr:to>
      <xdr:col>14</xdr:col>
      <xdr:colOff>1565280</xdr:colOff>
      <xdr:row>52</xdr:row>
      <xdr:rowOff>166320</xdr:rowOff>
    </xdr:to>
    <xdr:pic>
      <xdr:nvPicPr>
        <xdr:cNvPr id="10" name="Grafik 3" descr=""/>
        <xdr:cNvPicPr/>
      </xdr:nvPicPr>
      <xdr:blipFill>
        <a:blip r:embed="rId2"/>
        <a:srcRect l="0" t="0" r="80232" b="73373"/>
        <a:stretch/>
      </xdr:blipFill>
      <xdr:spPr>
        <a:xfrm>
          <a:off x="16413120" y="12651480"/>
          <a:ext cx="1467720" cy="1221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1173960</xdr:colOff>
      <xdr:row>48</xdr:row>
      <xdr:rowOff>138240</xdr:rowOff>
    </xdr:from>
    <xdr:to>
      <xdr:col>14</xdr:col>
      <xdr:colOff>2364840</xdr:colOff>
      <xdr:row>51</xdr:row>
      <xdr:rowOff>128160</xdr:rowOff>
    </xdr:to>
    <xdr:pic>
      <xdr:nvPicPr>
        <xdr:cNvPr id="11" name="Grafik 2" descr=""/>
        <xdr:cNvPicPr/>
      </xdr:nvPicPr>
      <xdr:blipFill>
        <a:blip r:embed="rId3"/>
        <a:stretch/>
      </xdr:blipFill>
      <xdr:spPr>
        <a:xfrm>
          <a:off x="17489520" y="12853800"/>
          <a:ext cx="1190880" cy="732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1678680</xdr:colOff>
      <xdr:row>1</xdr:row>
      <xdr:rowOff>56880</xdr:rowOff>
    </xdr:from>
    <xdr:to>
      <xdr:col>7</xdr:col>
      <xdr:colOff>1197360</xdr:colOff>
      <xdr:row>7</xdr:row>
      <xdr:rowOff>255600</xdr:rowOff>
    </xdr:to>
    <xdr:pic>
      <xdr:nvPicPr>
        <xdr:cNvPr id="12" name="Grafik 5" descr=""/>
        <xdr:cNvPicPr/>
      </xdr:nvPicPr>
      <xdr:blipFill>
        <a:blip r:embed="rId4"/>
        <a:stretch/>
      </xdr:blipFill>
      <xdr:spPr>
        <a:xfrm>
          <a:off x="6645960" y="361440"/>
          <a:ext cx="2058840" cy="133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119160</xdr:colOff>
      <xdr:row>47</xdr:row>
      <xdr:rowOff>11880</xdr:rowOff>
    </xdr:from>
    <xdr:to>
      <xdr:col>14</xdr:col>
      <xdr:colOff>103320</xdr:colOff>
      <xdr:row>48</xdr:row>
      <xdr:rowOff>59040</xdr:rowOff>
    </xdr:to>
    <xdr:pic>
      <xdr:nvPicPr>
        <xdr:cNvPr id="13" name="Grafik 1" descr=""/>
        <xdr:cNvPicPr/>
      </xdr:nvPicPr>
      <xdr:blipFill>
        <a:blip r:embed="rId1"/>
        <a:stretch/>
      </xdr:blipFill>
      <xdr:spPr>
        <a:xfrm>
          <a:off x="13865400" y="12403800"/>
          <a:ext cx="2624400" cy="29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97560</xdr:colOff>
      <xdr:row>45</xdr:row>
      <xdr:rowOff>192960</xdr:rowOff>
    </xdr:from>
    <xdr:to>
      <xdr:col>14</xdr:col>
      <xdr:colOff>1565280</xdr:colOff>
      <xdr:row>50</xdr:row>
      <xdr:rowOff>166320</xdr:rowOff>
    </xdr:to>
    <xdr:pic>
      <xdr:nvPicPr>
        <xdr:cNvPr id="14" name="Grafik 2" descr=""/>
        <xdr:cNvPicPr/>
      </xdr:nvPicPr>
      <xdr:blipFill>
        <a:blip r:embed="rId2"/>
        <a:srcRect l="0" t="0" r="80232" b="73373"/>
        <a:stretch/>
      </xdr:blipFill>
      <xdr:spPr>
        <a:xfrm>
          <a:off x="16484040" y="12080160"/>
          <a:ext cx="1467720" cy="1221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1173960</xdr:colOff>
      <xdr:row>46</xdr:row>
      <xdr:rowOff>138240</xdr:rowOff>
    </xdr:from>
    <xdr:to>
      <xdr:col>14</xdr:col>
      <xdr:colOff>2364840</xdr:colOff>
      <xdr:row>49</xdr:row>
      <xdr:rowOff>128160</xdr:rowOff>
    </xdr:to>
    <xdr:pic>
      <xdr:nvPicPr>
        <xdr:cNvPr id="15" name="Grafik 3" descr=""/>
        <xdr:cNvPicPr/>
      </xdr:nvPicPr>
      <xdr:blipFill>
        <a:blip r:embed="rId3"/>
        <a:stretch/>
      </xdr:blipFill>
      <xdr:spPr>
        <a:xfrm>
          <a:off x="17560440" y="12282480"/>
          <a:ext cx="1190880" cy="732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1678680</xdr:colOff>
      <xdr:row>1</xdr:row>
      <xdr:rowOff>56880</xdr:rowOff>
    </xdr:from>
    <xdr:to>
      <xdr:col>7</xdr:col>
      <xdr:colOff>1197360</xdr:colOff>
      <xdr:row>7</xdr:row>
      <xdr:rowOff>255600</xdr:rowOff>
    </xdr:to>
    <xdr:pic>
      <xdr:nvPicPr>
        <xdr:cNvPr id="16" name="Grafik 5" descr=""/>
        <xdr:cNvPicPr/>
      </xdr:nvPicPr>
      <xdr:blipFill>
        <a:blip r:embed="rId4"/>
        <a:stretch/>
      </xdr:blipFill>
      <xdr:spPr>
        <a:xfrm>
          <a:off x="6645960" y="361440"/>
          <a:ext cx="2058840" cy="133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119160</xdr:colOff>
      <xdr:row>49</xdr:row>
      <xdr:rowOff>11880</xdr:rowOff>
    </xdr:from>
    <xdr:to>
      <xdr:col>14</xdr:col>
      <xdr:colOff>103320</xdr:colOff>
      <xdr:row>50</xdr:row>
      <xdr:rowOff>59040</xdr:rowOff>
    </xdr:to>
    <xdr:pic>
      <xdr:nvPicPr>
        <xdr:cNvPr id="17" name="Grafik 1" descr=""/>
        <xdr:cNvPicPr/>
      </xdr:nvPicPr>
      <xdr:blipFill>
        <a:blip r:embed="rId1"/>
        <a:stretch/>
      </xdr:blipFill>
      <xdr:spPr>
        <a:xfrm>
          <a:off x="13865400" y="12975120"/>
          <a:ext cx="2624400" cy="29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97560</xdr:colOff>
      <xdr:row>47</xdr:row>
      <xdr:rowOff>192960</xdr:rowOff>
    </xdr:from>
    <xdr:to>
      <xdr:col>14</xdr:col>
      <xdr:colOff>1565280</xdr:colOff>
      <xdr:row>52</xdr:row>
      <xdr:rowOff>166320</xdr:rowOff>
    </xdr:to>
    <xdr:pic>
      <xdr:nvPicPr>
        <xdr:cNvPr id="18" name="Grafik 2" descr=""/>
        <xdr:cNvPicPr/>
      </xdr:nvPicPr>
      <xdr:blipFill>
        <a:blip r:embed="rId2"/>
        <a:srcRect l="0" t="0" r="80232" b="73373"/>
        <a:stretch/>
      </xdr:blipFill>
      <xdr:spPr>
        <a:xfrm>
          <a:off x="16484040" y="12651480"/>
          <a:ext cx="1467720" cy="1221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1173960</xdr:colOff>
      <xdr:row>48</xdr:row>
      <xdr:rowOff>138240</xdr:rowOff>
    </xdr:from>
    <xdr:to>
      <xdr:col>14</xdr:col>
      <xdr:colOff>2364840</xdr:colOff>
      <xdr:row>51</xdr:row>
      <xdr:rowOff>128160</xdr:rowOff>
    </xdr:to>
    <xdr:pic>
      <xdr:nvPicPr>
        <xdr:cNvPr id="19" name="Grafik 3" descr=""/>
        <xdr:cNvPicPr/>
      </xdr:nvPicPr>
      <xdr:blipFill>
        <a:blip r:embed="rId3"/>
        <a:stretch/>
      </xdr:blipFill>
      <xdr:spPr>
        <a:xfrm>
          <a:off x="17560440" y="12853800"/>
          <a:ext cx="1190880" cy="732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1678680</xdr:colOff>
      <xdr:row>1</xdr:row>
      <xdr:rowOff>56880</xdr:rowOff>
    </xdr:from>
    <xdr:to>
      <xdr:col>7</xdr:col>
      <xdr:colOff>1197360</xdr:colOff>
      <xdr:row>7</xdr:row>
      <xdr:rowOff>255600</xdr:rowOff>
    </xdr:to>
    <xdr:pic>
      <xdr:nvPicPr>
        <xdr:cNvPr id="20" name="Grafik 5" descr=""/>
        <xdr:cNvPicPr/>
      </xdr:nvPicPr>
      <xdr:blipFill>
        <a:blip r:embed="rId4"/>
        <a:stretch/>
      </xdr:blipFill>
      <xdr:spPr>
        <a:xfrm>
          <a:off x="6645960" y="361440"/>
          <a:ext cx="2058840" cy="133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119160</xdr:colOff>
      <xdr:row>48</xdr:row>
      <xdr:rowOff>11880</xdr:rowOff>
    </xdr:from>
    <xdr:to>
      <xdr:col>14</xdr:col>
      <xdr:colOff>103320</xdr:colOff>
      <xdr:row>49</xdr:row>
      <xdr:rowOff>59040</xdr:rowOff>
    </xdr:to>
    <xdr:pic>
      <xdr:nvPicPr>
        <xdr:cNvPr id="21" name="Grafik 1" descr=""/>
        <xdr:cNvPicPr/>
      </xdr:nvPicPr>
      <xdr:blipFill>
        <a:blip r:embed="rId1"/>
        <a:stretch/>
      </xdr:blipFill>
      <xdr:spPr>
        <a:xfrm>
          <a:off x="13865400" y="12689640"/>
          <a:ext cx="2624400" cy="29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97560</xdr:colOff>
      <xdr:row>46</xdr:row>
      <xdr:rowOff>192960</xdr:rowOff>
    </xdr:from>
    <xdr:to>
      <xdr:col>14</xdr:col>
      <xdr:colOff>1565280</xdr:colOff>
      <xdr:row>51</xdr:row>
      <xdr:rowOff>166320</xdr:rowOff>
    </xdr:to>
    <xdr:pic>
      <xdr:nvPicPr>
        <xdr:cNvPr id="22" name="Grafik 2" descr=""/>
        <xdr:cNvPicPr/>
      </xdr:nvPicPr>
      <xdr:blipFill>
        <a:blip r:embed="rId2"/>
        <a:srcRect l="0" t="0" r="80232" b="73373"/>
        <a:stretch/>
      </xdr:blipFill>
      <xdr:spPr>
        <a:xfrm>
          <a:off x="16484040" y="12365640"/>
          <a:ext cx="1467720" cy="1221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1173960</xdr:colOff>
      <xdr:row>47</xdr:row>
      <xdr:rowOff>138240</xdr:rowOff>
    </xdr:from>
    <xdr:to>
      <xdr:col>14</xdr:col>
      <xdr:colOff>2364840</xdr:colOff>
      <xdr:row>50</xdr:row>
      <xdr:rowOff>128160</xdr:rowOff>
    </xdr:to>
    <xdr:pic>
      <xdr:nvPicPr>
        <xdr:cNvPr id="23" name="Grafik 3" descr=""/>
        <xdr:cNvPicPr/>
      </xdr:nvPicPr>
      <xdr:blipFill>
        <a:blip r:embed="rId3"/>
        <a:stretch/>
      </xdr:blipFill>
      <xdr:spPr>
        <a:xfrm>
          <a:off x="17560440" y="12568320"/>
          <a:ext cx="1190880" cy="732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1678680</xdr:colOff>
      <xdr:row>1</xdr:row>
      <xdr:rowOff>56880</xdr:rowOff>
    </xdr:from>
    <xdr:to>
      <xdr:col>7</xdr:col>
      <xdr:colOff>1197360</xdr:colOff>
      <xdr:row>7</xdr:row>
      <xdr:rowOff>255600</xdr:rowOff>
    </xdr:to>
    <xdr:pic>
      <xdr:nvPicPr>
        <xdr:cNvPr id="24" name="Grafik 5" descr=""/>
        <xdr:cNvPicPr/>
      </xdr:nvPicPr>
      <xdr:blipFill>
        <a:blip r:embed="rId4"/>
        <a:stretch/>
      </xdr:blipFill>
      <xdr:spPr>
        <a:xfrm>
          <a:off x="6645960" y="361440"/>
          <a:ext cx="2058840" cy="133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119160</xdr:colOff>
      <xdr:row>49</xdr:row>
      <xdr:rowOff>11880</xdr:rowOff>
    </xdr:from>
    <xdr:to>
      <xdr:col>14</xdr:col>
      <xdr:colOff>103320</xdr:colOff>
      <xdr:row>50</xdr:row>
      <xdr:rowOff>59040</xdr:rowOff>
    </xdr:to>
    <xdr:pic>
      <xdr:nvPicPr>
        <xdr:cNvPr id="25" name="Grafik 1" descr=""/>
        <xdr:cNvPicPr/>
      </xdr:nvPicPr>
      <xdr:blipFill>
        <a:blip r:embed="rId1"/>
        <a:stretch/>
      </xdr:blipFill>
      <xdr:spPr>
        <a:xfrm>
          <a:off x="13865400" y="12975120"/>
          <a:ext cx="2624400" cy="29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97560</xdr:colOff>
      <xdr:row>47</xdr:row>
      <xdr:rowOff>192960</xdr:rowOff>
    </xdr:from>
    <xdr:to>
      <xdr:col>14</xdr:col>
      <xdr:colOff>1565280</xdr:colOff>
      <xdr:row>52</xdr:row>
      <xdr:rowOff>166320</xdr:rowOff>
    </xdr:to>
    <xdr:pic>
      <xdr:nvPicPr>
        <xdr:cNvPr id="26" name="Grafik 2" descr=""/>
        <xdr:cNvPicPr/>
      </xdr:nvPicPr>
      <xdr:blipFill>
        <a:blip r:embed="rId2"/>
        <a:srcRect l="0" t="0" r="80232" b="73373"/>
        <a:stretch/>
      </xdr:blipFill>
      <xdr:spPr>
        <a:xfrm>
          <a:off x="16484040" y="12651480"/>
          <a:ext cx="1467720" cy="1221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1173960</xdr:colOff>
      <xdr:row>48</xdr:row>
      <xdr:rowOff>138240</xdr:rowOff>
    </xdr:from>
    <xdr:to>
      <xdr:col>14</xdr:col>
      <xdr:colOff>2364840</xdr:colOff>
      <xdr:row>51</xdr:row>
      <xdr:rowOff>128160</xdr:rowOff>
    </xdr:to>
    <xdr:pic>
      <xdr:nvPicPr>
        <xdr:cNvPr id="27" name="Grafik 3" descr=""/>
        <xdr:cNvPicPr/>
      </xdr:nvPicPr>
      <xdr:blipFill>
        <a:blip r:embed="rId3"/>
        <a:stretch/>
      </xdr:blipFill>
      <xdr:spPr>
        <a:xfrm>
          <a:off x="17560440" y="12853800"/>
          <a:ext cx="1190880" cy="732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1678680</xdr:colOff>
      <xdr:row>1</xdr:row>
      <xdr:rowOff>56880</xdr:rowOff>
    </xdr:from>
    <xdr:to>
      <xdr:col>7</xdr:col>
      <xdr:colOff>1197360</xdr:colOff>
      <xdr:row>7</xdr:row>
      <xdr:rowOff>255600</xdr:rowOff>
    </xdr:to>
    <xdr:pic>
      <xdr:nvPicPr>
        <xdr:cNvPr id="28" name="Grafik 6" descr=""/>
        <xdr:cNvPicPr/>
      </xdr:nvPicPr>
      <xdr:blipFill>
        <a:blip r:embed="rId4"/>
        <a:stretch/>
      </xdr:blipFill>
      <xdr:spPr>
        <a:xfrm>
          <a:off x="6645960" y="361440"/>
          <a:ext cx="2058840" cy="133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119160</xdr:colOff>
      <xdr:row>48</xdr:row>
      <xdr:rowOff>11880</xdr:rowOff>
    </xdr:from>
    <xdr:to>
      <xdr:col>14</xdr:col>
      <xdr:colOff>103320</xdr:colOff>
      <xdr:row>49</xdr:row>
      <xdr:rowOff>59040</xdr:rowOff>
    </xdr:to>
    <xdr:pic>
      <xdr:nvPicPr>
        <xdr:cNvPr id="29" name="Grafik 1" descr=""/>
        <xdr:cNvPicPr/>
      </xdr:nvPicPr>
      <xdr:blipFill>
        <a:blip r:embed="rId1"/>
        <a:stretch/>
      </xdr:blipFill>
      <xdr:spPr>
        <a:xfrm>
          <a:off x="13865400" y="12689640"/>
          <a:ext cx="2624400" cy="29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97560</xdr:colOff>
      <xdr:row>46</xdr:row>
      <xdr:rowOff>192960</xdr:rowOff>
    </xdr:from>
    <xdr:to>
      <xdr:col>14</xdr:col>
      <xdr:colOff>1565280</xdr:colOff>
      <xdr:row>51</xdr:row>
      <xdr:rowOff>166320</xdr:rowOff>
    </xdr:to>
    <xdr:pic>
      <xdr:nvPicPr>
        <xdr:cNvPr id="30" name="Grafik 2" descr=""/>
        <xdr:cNvPicPr/>
      </xdr:nvPicPr>
      <xdr:blipFill>
        <a:blip r:embed="rId2"/>
        <a:srcRect l="0" t="0" r="80232" b="73373"/>
        <a:stretch/>
      </xdr:blipFill>
      <xdr:spPr>
        <a:xfrm>
          <a:off x="16484040" y="12365640"/>
          <a:ext cx="1467720" cy="1221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1173960</xdr:colOff>
      <xdr:row>47</xdr:row>
      <xdr:rowOff>138240</xdr:rowOff>
    </xdr:from>
    <xdr:to>
      <xdr:col>14</xdr:col>
      <xdr:colOff>2364840</xdr:colOff>
      <xdr:row>50</xdr:row>
      <xdr:rowOff>128160</xdr:rowOff>
    </xdr:to>
    <xdr:pic>
      <xdr:nvPicPr>
        <xdr:cNvPr id="31" name="Grafik 3" descr=""/>
        <xdr:cNvPicPr/>
      </xdr:nvPicPr>
      <xdr:blipFill>
        <a:blip r:embed="rId3"/>
        <a:stretch/>
      </xdr:blipFill>
      <xdr:spPr>
        <a:xfrm>
          <a:off x="17560440" y="12568320"/>
          <a:ext cx="1190880" cy="732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1678680</xdr:colOff>
      <xdr:row>1</xdr:row>
      <xdr:rowOff>56880</xdr:rowOff>
    </xdr:from>
    <xdr:to>
      <xdr:col>7</xdr:col>
      <xdr:colOff>1197360</xdr:colOff>
      <xdr:row>7</xdr:row>
      <xdr:rowOff>255600</xdr:rowOff>
    </xdr:to>
    <xdr:pic>
      <xdr:nvPicPr>
        <xdr:cNvPr id="32" name="Grafik 5" descr=""/>
        <xdr:cNvPicPr/>
      </xdr:nvPicPr>
      <xdr:blipFill>
        <a:blip r:embed="rId4"/>
        <a:stretch/>
      </xdr:blipFill>
      <xdr:spPr>
        <a:xfrm>
          <a:off x="6645960" y="361440"/>
          <a:ext cx="2058840" cy="133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119160</xdr:colOff>
      <xdr:row>49</xdr:row>
      <xdr:rowOff>11880</xdr:rowOff>
    </xdr:from>
    <xdr:to>
      <xdr:col>14</xdr:col>
      <xdr:colOff>103320</xdr:colOff>
      <xdr:row>50</xdr:row>
      <xdr:rowOff>59040</xdr:rowOff>
    </xdr:to>
    <xdr:pic>
      <xdr:nvPicPr>
        <xdr:cNvPr id="33" name="Grafik 1" descr=""/>
        <xdr:cNvPicPr/>
      </xdr:nvPicPr>
      <xdr:blipFill>
        <a:blip r:embed="rId1"/>
        <a:stretch/>
      </xdr:blipFill>
      <xdr:spPr>
        <a:xfrm>
          <a:off x="13865400" y="12975120"/>
          <a:ext cx="2624400" cy="29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97560</xdr:colOff>
      <xdr:row>47</xdr:row>
      <xdr:rowOff>192960</xdr:rowOff>
    </xdr:from>
    <xdr:to>
      <xdr:col>14</xdr:col>
      <xdr:colOff>1565280</xdr:colOff>
      <xdr:row>52</xdr:row>
      <xdr:rowOff>166320</xdr:rowOff>
    </xdr:to>
    <xdr:pic>
      <xdr:nvPicPr>
        <xdr:cNvPr id="34" name="Grafik 2" descr=""/>
        <xdr:cNvPicPr/>
      </xdr:nvPicPr>
      <xdr:blipFill>
        <a:blip r:embed="rId2"/>
        <a:srcRect l="0" t="0" r="80232" b="73373"/>
        <a:stretch/>
      </xdr:blipFill>
      <xdr:spPr>
        <a:xfrm>
          <a:off x="16484040" y="12651480"/>
          <a:ext cx="1467720" cy="1221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1173960</xdr:colOff>
      <xdr:row>48</xdr:row>
      <xdr:rowOff>138240</xdr:rowOff>
    </xdr:from>
    <xdr:to>
      <xdr:col>14</xdr:col>
      <xdr:colOff>2364840</xdr:colOff>
      <xdr:row>51</xdr:row>
      <xdr:rowOff>128160</xdr:rowOff>
    </xdr:to>
    <xdr:pic>
      <xdr:nvPicPr>
        <xdr:cNvPr id="35" name="Grafik 3" descr=""/>
        <xdr:cNvPicPr/>
      </xdr:nvPicPr>
      <xdr:blipFill>
        <a:blip r:embed="rId3"/>
        <a:stretch/>
      </xdr:blipFill>
      <xdr:spPr>
        <a:xfrm>
          <a:off x="17560440" y="12853800"/>
          <a:ext cx="1190880" cy="732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1678680</xdr:colOff>
      <xdr:row>1</xdr:row>
      <xdr:rowOff>56880</xdr:rowOff>
    </xdr:from>
    <xdr:to>
      <xdr:col>7</xdr:col>
      <xdr:colOff>1197360</xdr:colOff>
      <xdr:row>7</xdr:row>
      <xdr:rowOff>255600</xdr:rowOff>
    </xdr:to>
    <xdr:pic>
      <xdr:nvPicPr>
        <xdr:cNvPr id="36" name="Grafik 5" descr=""/>
        <xdr:cNvPicPr/>
      </xdr:nvPicPr>
      <xdr:blipFill>
        <a:blip r:embed="rId4"/>
        <a:stretch/>
      </xdr:blipFill>
      <xdr:spPr>
        <a:xfrm>
          <a:off x="6645960" y="361440"/>
          <a:ext cx="2058840" cy="133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119160</xdr:colOff>
      <xdr:row>49</xdr:row>
      <xdr:rowOff>11880</xdr:rowOff>
    </xdr:from>
    <xdr:to>
      <xdr:col>14</xdr:col>
      <xdr:colOff>103320</xdr:colOff>
      <xdr:row>50</xdr:row>
      <xdr:rowOff>59040</xdr:rowOff>
    </xdr:to>
    <xdr:pic>
      <xdr:nvPicPr>
        <xdr:cNvPr id="37" name="Grafik 1" descr=""/>
        <xdr:cNvPicPr/>
      </xdr:nvPicPr>
      <xdr:blipFill>
        <a:blip r:embed="rId1"/>
        <a:stretch/>
      </xdr:blipFill>
      <xdr:spPr>
        <a:xfrm>
          <a:off x="13865400" y="12975120"/>
          <a:ext cx="2624400" cy="29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97560</xdr:colOff>
      <xdr:row>47</xdr:row>
      <xdr:rowOff>192960</xdr:rowOff>
    </xdr:from>
    <xdr:to>
      <xdr:col>14</xdr:col>
      <xdr:colOff>1565280</xdr:colOff>
      <xdr:row>52</xdr:row>
      <xdr:rowOff>166320</xdr:rowOff>
    </xdr:to>
    <xdr:pic>
      <xdr:nvPicPr>
        <xdr:cNvPr id="38" name="Grafik 2" descr=""/>
        <xdr:cNvPicPr/>
      </xdr:nvPicPr>
      <xdr:blipFill>
        <a:blip r:embed="rId2"/>
        <a:srcRect l="0" t="0" r="80232" b="73373"/>
        <a:stretch/>
      </xdr:blipFill>
      <xdr:spPr>
        <a:xfrm>
          <a:off x="16484040" y="12651480"/>
          <a:ext cx="1467720" cy="1221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1173960</xdr:colOff>
      <xdr:row>48</xdr:row>
      <xdr:rowOff>138240</xdr:rowOff>
    </xdr:from>
    <xdr:to>
      <xdr:col>14</xdr:col>
      <xdr:colOff>2364840</xdr:colOff>
      <xdr:row>51</xdr:row>
      <xdr:rowOff>128160</xdr:rowOff>
    </xdr:to>
    <xdr:pic>
      <xdr:nvPicPr>
        <xdr:cNvPr id="39" name="Grafik 3" descr=""/>
        <xdr:cNvPicPr/>
      </xdr:nvPicPr>
      <xdr:blipFill>
        <a:blip r:embed="rId3"/>
        <a:stretch/>
      </xdr:blipFill>
      <xdr:spPr>
        <a:xfrm>
          <a:off x="17560440" y="12853800"/>
          <a:ext cx="1190880" cy="732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1678680</xdr:colOff>
      <xdr:row>1</xdr:row>
      <xdr:rowOff>56880</xdr:rowOff>
    </xdr:from>
    <xdr:to>
      <xdr:col>7</xdr:col>
      <xdr:colOff>1197360</xdr:colOff>
      <xdr:row>7</xdr:row>
      <xdr:rowOff>255600</xdr:rowOff>
    </xdr:to>
    <xdr:pic>
      <xdr:nvPicPr>
        <xdr:cNvPr id="40" name="Grafik 5" descr=""/>
        <xdr:cNvPicPr/>
      </xdr:nvPicPr>
      <xdr:blipFill>
        <a:blip r:embed="rId4"/>
        <a:stretch/>
      </xdr:blipFill>
      <xdr:spPr>
        <a:xfrm>
          <a:off x="6645960" y="361440"/>
          <a:ext cx="2058840" cy="1332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comments" Target="../comments10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9.v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comments" Target="../comments11.xml"/><Relationship Id="rId2" Type="http://schemas.openxmlformats.org/officeDocument/2006/relationships/drawing" Target="../drawings/drawing11.xml"/><Relationship Id="rId3" Type="http://schemas.openxmlformats.org/officeDocument/2006/relationships/vmlDrawing" Target="../drawings/vmlDrawing10.v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comments" Target="../comments12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11.v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comments" Target="../comments13.xml"/><Relationship Id="rId2" Type="http://schemas.openxmlformats.org/officeDocument/2006/relationships/drawing" Target="../drawings/drawing13.xml"/><Relationship Id="rId3" Type="http://schemas.openxmlformats.org/officeDocument/2006/relationships/vmlDrawing" Target="../drawings/vmlDrawing12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4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5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6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7.v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comments" Target="../comments9.xml"/><Relationship Id="rId2" Type="http://schemas.openxmlformats.org/officeDocument/2006/relationships/drawing" Target="../drawings/drawing9.xml"/><Relationship Id="rId3" Type="http://schemas.openxmlformats.org/officeDocument/2006/relationships/vmlDrawing" Target="../drawings/vmlDrawing8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5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9" activeCellId="0" sqref="N29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9" min="2" style="0" width="4.71"/>
    <col collapsed="false" customWidth="true" hidden="true" outlineLevel="0" max="10" min="10" style="0" width="3.71"/>
    <col collapsed="false" customWidth="true" hidden="false" outlineLevel="0" max="11" min="11" style="0" width="4.71"/>
    <col collapsed="false" customWidth="true" hidden="false" outlineLevel="0" max="12" min="12" style="0" width="3.99"/>
    <col collapsed="false" customWidth="true" hidden="false" outlineLevel="0" max="13" min="13" style="0" width="5.14"/>
    <col collapsed="false" customWidth="true" hidden="false" outlineLevel="0" max="14" min="14" style="0" width="10.58"/>
    <col collapsed="false" customWidth="true" hidden="false" outlineLevel="0" max="15" min="15" style="0" width="10.99"/>
    <col collapsed="false" customWidth="true" hidden="false" outlineLevel="0" max="23" min="23" style="0" width="25.29"/>
    <col collapsed="false" customWidth="true" hidden="false" outlineLevel="0" max="24" min="24" style="0" width="24.86"/>
  </cols>
  <sheetData>
    <row r="1" customFormat="false" ht="32.2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n">
        <v>2019</v>
      </c>
      <c r="P1" s="3"/>
      <c r="Q1" s="4" t="s">
        <v>1</v>
      </c>
    </row>
    <row r="3" customFormat="false" ht="15.75" hidden="false" customHeight="false" outlineLevel="0" collapsed="false"/>
    <row r="4" customFormat="false" ht="18.75" hidden="false" customHeight="false" outlineLevel="0" collapsed="false">
      <c r="A4" s="5" t="s">
        <v>2</v>
      </c>
      <c r="B4" s="5"/>
      <c r="C4" s="5"/>
      <c r="D4" s="6" t="s">
        <v>3</v>
      </c>
      <c r="E4" s="6"/>
      <c r="F4" s="6"/>
      <c r="G4" s="6"/>
      <c r="H4" s="6"/>
      <c r="I4" s="6"/>
      <c r="J4" s="5" t="s">
        <v>4</v>
      </c>
      <c r="K4" s="5"/>
      <c r="L4" s="5"/>
      <c r="M4" s="7"/>
      <c r="N4" s="7"/>
      <c r="O4" s="7"/>
      <c r="P4" s="7"/>
    </row>
    <row r="5" customFormat="false" ht="18.75" hidden="false" customHeight="false" outlineLevel="0" collapsed="false">
      <c r="A5" s="8" t="s">
        <v>5</v>
      </c>
      <c r="B5" s="8"/>
      <c r="C5" s="8"/>
      <c r="D5" s="9" t="s">
        <v>6</v>
      </c>
      <c r="E5" s="9"/>
      <c r="F5" s="9"/>
      <c r="G5" s="9"/>
      <c r="H5" s="9"/>
      <c r="I5" s="9"/>
      <c r="J5" s="8" t="s">
        <v>7</v>
      </c>
      <c r="K5" s="8"/>
      <c r="L5" s="8"/>
      <c r="M5" s="10"/>
      <c r="N5" s="10"/>
      <c r="O5" s="10"/>
      <c r="P5" s="10"/>
    </row>
    <row r="6" customFormat="false" ht="18.75" hidden="false" customHeight="false" outlineLevel="0" collapsed="false">
      <c r="A6" s="8" t="s">
        <v>8</v>
      </c>
      <c r="B6" s="8"/>
      <c r="C6" s="8"/>
      <c r="D6" s="9"/>
      <c r="E6" s="9"/>
      <c r="F6" s="9"/>
      <c r="G6" s="9"/>
      <c r="H6" s="9"/>
      <c r="I6" s="9"/>
      <c r="J6" s="8" t="s">
        <v>9</v>
      </c>
      <c r="K6" s="8"/>
      <c r="L6" s="8"/>
      <c r="M6" s="10"/>
      <c r="N6" s="10"/>
      <c r="O6" s="10"/>
      <c r="P6" s="10"/>
    </row>
    <row r="7" customFormat="false" ht="19.5" hidden="false" customHeight="false" outlineLevel="0" collapsed="false">
      <c r="A7" s="11" t="s">
        <v>10</v>
      </c>
      <c r="B7" s="11"/>
      <c r="C7" s="11"/>
      <c r="D7" s="12"/>
      <c r="E7" s="12"/>
      <c r="F7" s="12"/>
      <c r="G7" s="12"/>
      <c r="H7" s="12"/>
      <c r="I7" s="12"/>
      <c r="J7" s="11" t="s">
        <v>11</v>
      </c>
      <c r="K7" s="11"/>
      <c r="L7" s="11"/>
      <c r="M7" s="13"/>
      <c r="N7" s="13"/>
      <c r="O7" s="13"/>
      <c r="P7" s="13"/>
    </row>
    <row r="8" customFormat="false" ht="8.25" hidden="false" customHeight="true" outlineLevel="0" collapsed="false">
      <c r="A8" s="14"/>
      <c r="B8" s="14"/>
      <c r="C8" s="14"/>
      <c r="D8" s="14"/>
      <c r="E8" s="15"/>
      <c r="F8" s="15"/>
      <c r="G8" s="15"/>
    </row>
    <row r="9" customFormat="false" ht="18.75" hidden="false" customHeight="false" outlineLevel="0" collapsed="false">
      <c r="A9" s="16" t="s">
        <v>12</v>
      </c>
      <c r="B9" s="16"/>
      <c r="C9" s="16"/>
      <c r="D9" s="16"/>
      <c r="E9" s="16"/>
      <c r="F9" s="16"/>
      <c r="G9" s="16"/>
      <c r="H9" s="16"/>
      <c r="I9" s="16"/>
      <c r="J9" s="17" t="n">
        <v>100</v>
      </c>
      <c r="K9" s="17"/>
      <c r="L9" s="17"/>
    </row>
    <row r="10" customFormat="false" ht="18.75" hidden="false" customHeight="false" outlineLevel="0" collapsed="false">
      <c r="A10" s="18" t="s">
        <v>13</v>
      </c>
      <c r="B10" s="18"/>
      <c r="C10" s="18"/>
      <c r="D10" s="18"/>
      <c r="E10" s="18"/>
      <c r="F10" s="18"/>
      <c r="G10" s="18"/>
      <c r="H10" s="18"/>
      <c r="I10" s="18"/>
      <c r="J10" s="19" t="n">
        <v>25</v>
      </c>
      <c r="K10" s="19"/>
      <c r="L10" s="19"/>
    </row>
    <row r="11" customFormat="false" ht="18.75" hidden="false" customHeight="false" outlineLevel="0" collapsed="false">
      <c r="A11" s="18" t="s">
        <v>14</v>
      </c>
      <c r="B11" s="18"/>
      <c r="C11" s="18"/>
      <c r="D11" s="18"/>
      <c r="E11" s="18"/>
      <c r="F11" s="18"/>
      <c r="G11" s="18"/>
      <c r="H11" s="18"/>
      <c r="I11" s="18"/>
      <c r="J11" s="20" t="s">
        <v>15</v>
      </c>
      <c r="K11" s="20"/>
      <c r="L11" s="20"/>
    </row>
    <row r="12" customFormat="false" ht="18.75" hidden="false" customHeight="true" outlineLevel="0" collapsed="false">
      <c r="A12" s="21" t="s">
        <v>16</v>
      </c>
      <c r="B12" s="21"/>
      <c r="C12" s="21"/>
      <c r="D12" s="21"/>
      <c r="E12" s="21"/>
      <c r="F12" s="21"/>
      <c r="G12" s="21"/>
      <c r="H12" s="21"/>
      <c r="I12" s="21"/>
      <c r="J12" s="22" t="n">
        <v>0</v>
      </c>
      <c r="K12" s="22"/>
      <c r="L12" s="22"/>
    </row>
    <row r="13" customFormat="false" ht="15" hidden="false" customHeight="true" outlineLevel="0" collapsed="false">
      <c r="A13" s="21"/>
      <c r="B13" s="21"/>
      <c r="C13" s="21"/>
      <c r="D13" s="21"/>
      <c r="E13" s="21"/>
      <c r="F13" s="21"/>
      <c r="G13" s="21"/>
      <c r="H13" s="21"/>
      <c r="I13" s="21"/>
      <c r="J13" s="22"/>
      <c r="K13" s="22"/>
      <c r="L13" s="22"/>
    </row>
    <row r="14" customFormat="false" ht="15.75" hidden="false" customHeight="false" outlineLevel="0" collapsed="false"/>
    <row r="15" customFormat="false" ht="15.75" hidden="false" customHeight="false" outlineLevel="0" collapsed="false">
      <c r="A15" s="23" t="s">
        <v>17</v>
      </c>
      <c r="B15" s="24" t="s">
        <v>18</v>
      </c>
      <c r="C15" s="24" t="s">
        <v>19</v>
      </c>
      <c r="D15" s="24" t="s">
        <v>20</v>
      </c>
      <c r="E15" s="24" t="s">
        <v>21</v>
      </c>
      <c r="F15" s="24" t="s">
        <v>22</v>
      </c>
      <c r="G15" s="24" t="s">
        <v>23</v>
      </c>
      <c r="H15" s="24" t="s">
        <v>24</v>
      </c>
      <c r="I15" s="24" t="s">
        <v>25</v>
      </c>
      <c r="J15" s="24" t="s">
        <v>26</v>
      </c>
      <c r="K15" s="24" t="s">
        <v>27</v>
      </c>
      <c r="L15" s="24" t="s">
        <v>28</v>
      </c>
      <c r="M15" s="24"/>
      <c r="N15" s="25" t="s">
        <v>29</v>
      </c>
      <c r="O15" s="25"/>
      <c r="P15" s="25"/>
    </row>
    <row r="16" customFormat="false" ht="6" hidden="false" customHeight="true" outlineLevel="0" collapsed="false">
      <c r="A16" s="26"/>
      <c r="B16" s="27"/>
      <c r="C16" s="27"/>
      <c r="D16" s="27"/>
      <c r="E16" s="27"/>
      <c r="F16" s="27"/>
      <c r="G16" s="27"/>
      <c r="J16" s="27"/>
      <c r="K16" s="27"/>
      <c r="L16" s="27"/>
      <c r="M16" s="27"/>
      <c r="N16" s="27"/>
      <c r="O16" s="27"/>
      <c r="P16" s="28"/>
    </row>
    <row r="17" customFormat="false" ht="19.5" hidden="false" customHeight="false" outlineLevel="0" collapsed="false">
      <c r="A17" s="29" t="s">
        <v>30</v>
      </c>
      <c r="B17" s="30" t="n">
        <f aca="false">COUNTIFS(Janvier!$G$15:$G$45,"VA = vacances",Janvier!$H$15:$H$45,"Demi-journée")*0.5+COUNTIFS(Janvier!$G$15:$G$45,"VA = vacances",Janvier!$H$15:$H$45,"Journée entière")</f>
        <v>0</v>
      </c>
      <c r="C17" s="30" t="n">
        <f aca="false">COUNTIFS(Janvier!$G$15:$G$45,"JF = jour férié",Janvier!$H$15:$H$45,"Demi-journée")*0.5+COUNTIFS(Janvier!$G$15:$G$45,"JF = jour férié",Janvier!$H$15:$H$45,"Journée entière")</f>
        <v>0</v>
      </c>
      <c r="D17" s="30" t="n">
        <f aca="false">COUNTIF(Janvier!$G$15:$G$45,"MA = maladie")</f>
        <v>0</v>
      </c>
      <c r="E17" s="30" t="n">
        <f aca="false">COUNTIF(Janvier!$G$15:$G$45,"AC = accident")</f>
        <v>0</v>
      </c>
      <c r="F17" s="30" t="n">
        <f aca="false">COUNTIF(Janvier!$G$15:$G$45,"CP = jours de congé payés")</f>
        <v>0</v>
      </c>
      <c r="G17" s="30" t="n">
        <f aca="false">COUNTIF(Janvier!$G$15:$G$45,"MAT = maternité")</f>
        <v>0</v>
      </c>
      <c r="H17" s="30" t="n">
        <f aca="false">COUNTIF(Janvier!$G$15:$G$45,"AB = absence brève")</f>
        <v>0</v>
      </c>
      <c r="I17" s="30" t="n">
        <f aca="false">COUNTIFS(Janvier!$G$15:$G$45,"JL = jour libre hebdomadaire",Janvier!$H$15:$H$45,"Demi-journée")*0.5+COUNTIFS(Janvier!$G$15:$G$45,"JL = jour libre hebdomadaire",Janvier!$H$15:$H$45,"Journée entière")</f>
        <v>0</v>
      </c>
      <c r="J17" s="30" t="n">
        <f aca="false">SUMIF(Janvier!$G$15:$G$45,"CO = compensation",Janvier!$I$15:$I$45)*24</f>
        <v>0</v>
      </c>
      <c r="K17" s="30" t="n">
        <f aca="false">SUMIF(Janvier!$G$15:$G$45,"RC = réunions/cours",Janvier!$I$15:$I$45)*24</f>
        <v>0</v>
      </c>
      <c r="L17" s="31" t="n">
        <f aca="false">Janvier!L48</f>
        <v>0</v>
      </c>
      <c r="M17" s="31"/>
      <c r="N17" s="32"/>
      <c r="O17" s="32"/>
      <c r="P17" s="32"/>
    </row>
    <row r="18" customFormat="false" ht="6" hidden="false" customHeight="true" outlineLevel="0" collapsed="false">
      <c r="A18" s="33"/>
      <c r="L18" s="34"/>
      <c r="M18" s="31"/>
      <c r="N18" s="35"/>
      <c r="O18" s="35"/>
      <c r="P18" s="36"/>
    </row>
    <row r="19" customFormat="false" ht="19.5" hidden="false" customHeight="false" outlineLevel="0" collapsed="false">
      <c r="A19" s="29" t="s">
        <v>31</v>
      </c>
      <c r="B19" s="30" t="n">
        <f aca="false">COUNTIFS(Février!$G$15:$G$46,"VA = vacances",Février!$H$15:$H$46,"Demi-journée")*0.5+COUNTIFS(Février!$G$15:$G$46,"VA = vacances",Février!$H$15:$H$46,"Journée entière")</f>
        <v>0</v>
      </c>
      <c r="C19" s="30" t="n">
        <f aca="false">COUNTIFS(Février!$G$15:$G$46,"JF = jour férié",Février!$H$15:$H$46,"Demi-journée")*0.5+COUNTIFS(Février!$G$15:$G$46,"JF = jour férié",Février!$H$15:$H$46,"Journée entière")</f>
        <v>0</v>
      </c>
      <c r="D19" s="30" t="n">
        <f aca="false">COUNTIF(Février!$G$15:$G$46,"MA = maladie")</f>
        <v>0</v>
      </c>
      <c r="E19" s="30" t="n">
        <f aca="false">COUNTIF(Février!$G$15:$G$46,"AC = accident")</f>
        <v>0</v>
      </c>
      <c r="F19" s="30" t="n">
        <f aca="false">COUNTIF(Février!$G$15:$G$46,"CP = jours de congé payés")</f>
        <v>0</v>
      </c>
      <c r="G19" s="30" t="n">
        <f aca="false">COUNTIF(Février!$G$15:$G$46,"MAT = maternité")</f>
        <v>0</v>
      </c>
      <c r="H19" s="30" t="n">
        <f aca="false">COUNTIF(Février!$G$15:$G$46,"AB = absence brève")</f>
        <v>0</v>
      </c>
      <c r="I19" s="30" t="n">
        <f aca="false">COUNTIFS(Février!$G$15:$G$46,"JL = jour libre hebdomadaire",Février!$H$15:$H$46,"Demi-journée ")*0.5+COUNTIFS(Février!$G$15:$G$46,"JL = jour libre hebdomadaire",Février!$H$15:$H$46,"Journée entière")</f>
        <v>0</v>
      </c>
      <c r="J19" s="30" t="n">
        <f aca="false">SUMIF(Février!$G$15:$G$46,"CO = compensation",Février!$I$15:$I$46)*24</f>
        <v>0</v>
      </c>
      <c r="K19" s="30" t="n">
        <f aca="false">SUMIF(Février!$G$15:$G$46,"RC = réunions/cours",Février!$I$15:$I$46)*24</f>
        <v>0</v>
      </c>
      <c r="L19" s="31" t="n">
        <f aca="false">Février!L46</f>
        <v>0</v>
      </c>
      <c r="M19" s="31"/>
      <c r="N19" s="32"/>
      <c r="O19" s="32"/>
      <c r="P19" s="32"/>
    </row>
    <row r="20" customFormat="false" ht="6" hidden="false" customHeight="true" outlineLevel="0" collapsed="false">
      <c r="A20" s="33"/>
      <c r="L20" s="34"/>
      <c r="M20" s="31"/>
      <c r="N20" s="35"/>
      <c r="O20" s="35"/>
      <c r="P20" s="36"/>
    </row>
    <row r="21" customFormat="false" ht="19.5" hidden="false" customHeight="false" outlineLevel="0" collapsed="false">
      <c r="A21" s="29" t="s">
        <v>32</v>
      </c>
      <c r="B21" s="30" t="n">
        <f aca="false">COUNTIFS(Mars!$G$15:$G$45,"VA = vacances",Mars!$H$15:$H$45,"Demi-journée ")*0.5+COUNTIFS(Mars!$G$15:$G$45,"VA = vacances",Mars!$H$15:$H$45,"Journée entière")</f>
        <v>0</v>
      </c>
      <c r="C21" s="30" t="n">
        <f aca="false">COUNTIFS(Mars!$G$15:$G$45,"JF = jour férié",Mars!$H$15:$H$45,"Demi-journée ")*0.5+COUNTIFS(Mars!$G$15:$G$45,"JF = jour férié",Mars!$H$15:$H$45,"Journée entière")</f>
        <v>0</v>
      </c>
      <c r="D21" s="30" t="n">
        <f aca="false">COUNTIF(Mars!$G$15:$G$45,"MA = maladie")</f>
        <v>0</v>
      </c>
      <c r="E21" s="30" t="n">
        <f aca="false">COUNTIF(Mars!$G$15:$G$45,"AC = accident")</f>
        <v>0</v>
      </c>
      <c r="F21" s="30" t="n">
        <f aca="false">COUNTIF(Mars!$G$15:$G$45,"CP = jours de congé payés")</f>
        <v>0</v>
      </c>
      <c r="G21" s="30" t="n">
        <f aca="false">COUNTIF(Mars!$G$15:$G$45,"MAT = maternité")</f>
        <v>0</v>
      </c>
      <c r="H21" s="30" t="n">
        <f aca="false">COUNTIF(Mars!$G$15:$G$45,"AB = absence brève")</f>
        <v>0</v>
      </c>
      <c r="I21" s="30" t="n">
        <f aca="false">COUNTIFS(Mars!$G$15:$G$45,"JL = jour libre hebdomadaire",Mars!$H$15:$H$45,"Demi-journée ")*0.5+COUNTIFS(Mars!$G$15:$G$45,"JL = jour libre hebdomadaire",Mars!$H$15:$H$45,"Journée entière")</f>
        <v>0</v>
      </c>
      <c r="J21" s="30" t="n">
        <f aca="false">SUMIF(Mars!$G$15:$G$45,"CO = compensation",Mars!$I$15:$I$45)*24</f>
        <v>0</v>
      </c>
      <c r="K21" s="30" t="n">
        <f aca="false">SUMIF(Mars!$G$15:$G$45,"RC = réunions/cours",Mars!$I$15:$I$45)*24</f>
        <v>0</v>
      </c>
      <c r="L21" s="31" t="n">
        <f aca="false">Mars!L48</f>
        <v>0</v>
      </c>
      <c r="M21" s="31"/>
      <c r="N21" s="32"/>
      <c r="O21" s="32"/>
      <c r="P21" s="32"/>
      <c r="Q21" s="4" t="s">
        <v>33</v>
      </c>
    </row>
    <row r="22" customFormat="false" ht="6" hidden="false" customHeight="true" outlineLevel="0" collapsed="false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1"/>
      <c r="N22" s="35"/>
      <c r="O22" s="35"/>
      <c r="P22" s="36"/>
    </row>
    <row r="23" customFormat="false" ht="19.5" hidden="false" customHeight="false" outlineLevel="0" collapsed="false">
      <c r="A23" s="29" t="s">
        <v>34</v>
      </c>
      <c r="B23" s="30" t="n">
        <f aca="false">COUNTIFS(Avril!$G$15:$G$45,"VA = vacances",Avril!$H$15:$H$45,"Demi-journée ")*0.5+COUNTIFS(Avril!$G$15:$G$45,"VA = vacances",Avril!$H$15:$H$45,"Journée entière")</f>
        <v>0</v>
      </c>
      <c r="C23" s="30" t="n">
        <f aca="false">COUNTIFS(Avril!$G$15:$G$45,"JF = jour férié",Avril!$H$15:$H$45,"Demi-journée ")*0.5+COUNTIFS(Avril!$G$15:$G$45,"JF = jour férié",Avril!$H$15:$H$45,"Journée entière")</f>
        <v>0</v>
      </c>
      <c r="D23" s="30" t="n">
        <f aca="false">COUNTIF(Avril!$G$15:$G$45,"MA = maladie")</f>
        <v>0</v>
      </c>
      <c r="E23" s="30" t="n">
        <f aca="false">COUNTIF(Avril!$G$15:$G$45,"AC = accident")</f>
        <v>0</v>
      </c>
      <c r="F23" s="30" t="n">
        <f aca="false">COUNTIF(Avril!$G$15:$G$45,"CP = jours de congé payés")</f>
        <v>0</v>
      </c>
      <c r="G23" s="30" t="n">
        <f aca="false">COUNTIF(Avril!$G$15:$G$45,"MAT = maternité")</f>
        <v>0</v>
      </c>
      <c r="H23" s="30" t="n">
        <f aca="false">COUNTIF(Avril!$G$15:$G$45,"AB = absence brève")</f>
        <v>0</v>
      </c>
      <c r="I23" s="30" t="n">
        <f aca="false">COUNTIFS(Avril!$G$15:$G$45,"JL = jour libre hebdomadaire",Avril!$H$15:$H$45,"Demi-journée ")*0.5+COUNTIFS(Avril!$G$15:$G$45,"JL = jour libre hebdomadaire",Avril!$H$15:$H$45,"Journée entière")</f>
        <v>0</v>
      </c>
      <c r="J23" s="30" t="n">
        <f aca="false">SUMIF(Avril!$G$15:$G$45,"CO = compensation",Avril!$I$15:$I$45)*24</f>
        <v>0</v>
      </c>
      <c r="K23" s="30" t="n">
        <f aca="false">SUMIF(Avril!$G$15:$G$45,"RC = réunions/cours",Avril!$I$15:$I$45)*24</f>
        <v>0</v>
      </c>
      <c r="L23" s="31" t="n">
        <f aca="false">Avril!L47</f>
        <v>0</v>
      </c>
      <c r="M23" s="31"/>
      <c r="N23" s="32"/>
      <c r="O23" s="32"/>
      <c r="P23" s="32"/>
    </row>
    <row r="24" customFormat="false" ht="6" hidden="false" customHeight="true" outlineLevel="0" collapsed="false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1"/>
      <c r="N24" s="35"/>
      <c r="O24" s="35"/>
      <c r="P24" s="36"/>
    </row>
    <row r="25" customFormat="false" ht="19.5" hidden="false" customHeight="false" outlineLevel="0" collapsed="false">
      <c r="A25" s="29" t="s">
        <v>35</v>
      </c>
      <c r="B25" s="30" t="n">
        <f aca="false">COUNTIFS(Mai!$G$15:$G$45,"VA = vacances",Mai!$H$15:$H$45,"Demi-journée ")*0.5+COUNTIFS(Mai!$G$15:$G$45,"VA = vacances",Mai!$H$15:$H$45,"Journée entière")</f>
        <v>0</v>
      </c>
      <c r="C25" s="30" t="n">
        <f aca="false">COUNTIFS(Mai!$G$15:$G$45,"JF = jour férié",Mai!$H$15:$H$45,"Demi-journée ")*0.5+COUNTIFS(Mai!$G$15:$G$45,"JF = jour férié",Mai!$H$15:$H$45,"Journée entière")</f>
        <v>0</v>
      </c>
      <c r="D25" s="30" t="n">
        <f aca="false">COUNTIF(Mai!$G$15:$G$45,"MA = maladie")</f>
        <v>0</v>
      </c>
      <c r="E25" s="30" t="n">
        <f aca="false">COUNTIF(Mai!$G$15:$G$45,"AC = accident")</f>
        <v>0</v>
      </c>
      <c r="F25" s="30" t="n">
        <f aca="false">COUNTIF(Mai!$G$15:$G$45,"CP = jours de congé payés")</f>
        <v>0</v>
      </c>
      <c r="G25" s="30" t="n">
        <f aca="false">COUNTIF(Mai!$G$15:$G$45,"MAT = maternité")</f>
        <v>0</v>
      </c>
      <c r="H25" s="30" t="n">
        <f aca="false">COUNTIF(Mai!$G$15:$G$45,"AB = absence brève")</f>
        <v>0</v>
      </c>
      <c r="I25" s="30" t="n">
        <f aca="false">COUNTIFS(Mai!$G$15:$G$45,"JL = jour libre hebdomadaire",Mai!$H$15:$H$45,"Demi-journée ")*0.5+COUNTIFS(Mai!$G$15:$G$45,"JL = jour libre hebdomadaire",Mai!$H$15:$H$45,"Journée entière")</f>
        <v>0</v>
      </c>
      <c r="J25" s="30" t="n">
        <f aca="false">SUMIF(Mai!$G$15:$G$45,"CO = compensation",Mai!$I$15:$I$45)*24</f>
        <v>0</v>
      </c>
      <c r="K25" s="30" t="n">
        <f aca="false">SUMIF(Mai!$G$15:$G$45,"RC = réunions/cours",Mai!$I$15:$I$45)*24</f>
        <v>0</v>
      </c>
      <c r="L25" s="31" t="n">
        <f aca="false">Mai!L48</f>
        <v>0</v>
      </c>
      <c r="M25" s="31"/>
      <c r="N25" s="32"/>
      <c r="O25" s="32"/>
      <c r="P25" s="32"/>
    </row>
    <row r="26" customFormat="false" ht="6" hidden="false" customHeight="true" outlineLevel="0" collapsed="false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1"/>
      <c r="N26" s="35"/>
      <c r="O26" s="35"/>
      <c r="P26" s="36"/>
    </row>
    <row r="27" customFormat="false" ht="19.5" hidden="false" customHeight="false" outlineLevel="0" collapsed="false">
      <c r="A27" s="29" t="s">
        <v>36</v>
      </c>
      <c r="B27" s="30" t="n">
        <f aca="false">COUNTIFS(Juin!$G$15:$G$45,"VA = vacances",Juin!$H$15:$H$45,"Demi-journée ")*0.5+COUNTIFS(Juin!$G$15:$G$45,"VA = vacances",Juin!$H$15:$H$45,"Journée entière")</f>
        <v>0</v>
      </c>
      <c r="C27" s="30" t="n">
        <f aca="false">COUNTIFS(Juin!$G$15:$G$45,"JF = jour férié",Juin!$H$15:$H$45,"Demi-journée ")*0.5+COUNTIFS(Juin!$G$15:$G$45,"JF = jour férié",Juin!$H$15:$H$45,"Journée entière")</f>
        <v>0</v>
      </c>
      <c r="D27" s="30" t="n">
        <f aca="false">COUNTIF(Juin!$G$15:$G$45,"MA = maladie")</f>
        <v>0</v>
      </c>
      <c r="E27" s="30" t="n">
        <f aca="false">COUNTIF(Juin!$G$15:$G$45,"AC = accident")</f>
        <v>0</v>
      </c>
      <c r="F27" s="30" t="n">
        <f aca="false">COUNTIF(Juin!$G$15:$G$45,"CP = jours de congé payés")</f>
        <v>0</v>
      </c>
      <c r="G27" s="30" t="n">
        <f aca="false">COUNTIF(Juin!$G$15:$G$45,"MAT = maternité")</f>
        <v>0</v>
      </c>
      <c r="H27" s="30" t="n">
        <f aca="false">COUNTIF(Juin!$G$15:$G$45,"AB = absence brève")</f>
        <v>0</v>
      </c>
      <c r="I27" s="30" t="n">
        <f aca="false">COUNTIFS(Juin!$G$15:$G$45,"JL = jour libre hebdomadaire",Juin!$H$15:$H$45,"Demi-journée ")*0.5+COUNTIFS(Juin!$G$15:$G$45,"JL = jour libre hebdomadaire",Juin!$H$15:$H$45,"Journée entière")</f>
        <v>0</v>
      </c>
      <c r="J27" s="30" t="n">
        <f aca="false">SUMIF(Juin!$G$15:$G$45,"CO = compensation",Juin!$I$15:$I$45)*24</f>
        <v>0</v>
      </c>
      <c r="K27" s="30" t="n">
        <f aca="false">SUMIF(Juin!$G$15:$G$45,"RC = réunions/cours",Juin!$I$15:$I$45)*24</f>
        <v>0</v>
      </c>
      <c r="L27" s="31" t="n">
        <f aca="false">Juin!L47</f>
        <v>0</v>
      </c>
      <c r="M27" s="31"/>
      <c r="N27" s="32"/>
      <c r="O27" s="32"/>
      <c r="P27" s="32"/>
    </row>
    <row r="28" customFormat="false" ht="6" hidden="false" customHeight="true" outlineLevel="0" collapsed="false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1"/>
      <c r="N28" s="35"/>
      <c r="O28" s="35"/>
      <c r="P28" s="36"/>
    </row>
    <row r="29" customFormat="false" ht="19.5" hidden="false" customHeight="false" outlineLevel="0" collapsed="false">
      <c r="A29" s="29" t="s">
        <v>37</v>
      </c>
      <c r="B29" s="30" t="n">
        <f aca="false">COUNTIFS(Juillet!$G$15:$G$45,"VA = vacances",Juillet!$H$15:$H$45,"Demi-journée ")*0.5+COUNTIFS(Juillet!$G$15:$G$45,"VA = vacances",Juillet!$H$15:$H$45,"Journée entière")</f>
        <v>0</v>
      </c>
      <c r="C29" s="30" t="n">
        <f aca="false">COUNTIFS(Juillet!$G$15:$G$45,"JF = jour férié",Juillet!$H$15:$H$45,"Demi-journée ")*0.5+COUNTIFS(Juillet!$G$15:$G$45,"JF = jour férié",Juillet!$H$15:$H$45,"Journée entière")</f>
        <v>0</v>
      </c>
      <c r="D29" s="30" t="n">
        <f aca="false">COUNTIF(Juillet!$G$15:$G$45,"MA = maladie")</f>
        <v>0</v>
      </c>
      <c r="E29" s="30" t="n">
        <f aca="false">COUNTIF(Juillet!$G$15:$G$45,"AC = accident")</f>
        <v>0</v>
      </c>
      <c r="F29" s="30" t="n">
        <f aca="false">COUNTIF(Juillet!$G$15:$G$45,"CP = jours de congé payés")</f>
        <v>0</v>
      </c>
      <c r="G29" s="30" t="n">
        <f aca="false">COUNTIF(Juillet!$G$15:$G$45,"MAT = maternité")</f>
        <v>0</v>
      </c>
      <c r="H29" s="30" t="n">
        <f aca="false">COUNTIF(Juillet!$G$15:$G$45,"AB = absence brève")</f>
        <v>0</v>
      </c>
      <c r="I29" s="30" t="n">
        <f aca="false">COUNTIFS(Juillet!$G$15:$G$45,"JL = jour libre hebdomadaire",Juillet!$H$15:$H$45,"Demi-journée ")*0.5+COUNTIFS(Juillet!$G$15:$G$45,"JL = jour libre hebdomadaire",Juillet!$H$15:$H$45,"Journée entière")</f>
        <v>0</v>
      </c>
      <c r="J29" s="30" t="n">
        <f aca="false">SUMIF(Juillet!$G$15:$G$45,"CO = compensation",Juillet!$I$15:$I$45)*24</f>
        <v>0</v>
      </c>
      <c r="K29" s="30" t="n">
        <f aca="false">SUMIF(Juillet!$G$15:$G$45,"RC = réunions/cours",Juillet!$I$15:$I$45)*24</f>
        <v>0</v>
      </c>
      <c r="L29" s="31" t="n">
        <f aca="false">Juillet!L48</f>
        <v>0</v>
      </c>
      <c r="M29" s="31"/>
      <c r="N29" s="32"/>
      <c r="O29" s="32"/>
      <c r="P29" s="32"/>
    </row>
    <row r="30" customFormat="false" ht="6" hidden="false" customHeight="true" outlineLevel="0" collapsed="false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1"/>
      <c r="N30" s="35"/>
      <c r="O30" s="35"/>
      <c r="P30" s="36"/>
    </row>
    <row r="31" customFormat="false" ht="19.5" hidden="false" customHeight="false" outlineLevel="0" collapsed="false">
      <c r="A31" s="29" t="s">
        <v>38</v>
      </c>
      <c r="B31" s="30" t="n">
        <f aca="false">COUNTIFS(Août!$G$15:$G$45,"VA = vacances",Août!$H$15:$H$45,"Demi-journée ")*0.5+COUNTIFS(Août!$G$15:$G$45,"VA = vacances",Août!$H$15:$H$45,"Journée entière")</f>
        <v>0</v>
      </c>
      <c r="C31" s="30" t="n">
        <f aca="false">COUNTIFS(Août!$G$15:$G$45,"JF = jour férié",Août!$H$15:$H$45,"Demi-journée ")*0.5+COUNTIFS(Août!$G$15:$G$45,"JF = jour férié",Août!$H$15:$H$45,"Journée entière")</f>
        <v>0</v>
      </c>
      <c r="D31" s="30" t="n">
        <f aca="false">COUNTIF(Août!$G$15:$G$45,"MA = maladie")</f>
        <v>0</v>
      </c>
      <c r="E31" s="30" t="n">
        <f aca="false">COUNTIF(Août!$G$15:$G$45,"AC = accident")</f>
        <v>0</v>
      </c>
      <c r="F31" s="30" t="n">
        <f aca="false">COUNTIF(Août!$G$15:$G$45,"CP = jours de congé payés")</f>
        <v>0</v>
      </c>
      <c r="G31" s="30" t="n">
        <f aca="false">COUNTIF(Août!$G$15:$G$45,"MAT = maternité")</f>
        <v>0</v>
      </c>
      <c r="H31" s="30" t="n">
        <f aca="false">COUNTIF(Août!$G$15:$G$45,"AB = absence brève")</f>
        <v>0</v>
      </c>
      <c r="I31" s="30" t="n">
        <f aca="false">COUNTIFS(Août!$G$15:$G$45,"JL = jour libre hebdomadaire",Août!$H$15:$H$45,"Demi-journée ")*0.5+COUNTIFS(Août!$G$15:$G$45,"JL = jour libre hebdomadaire",Août!$H$15:$H$45,"Journée entière")</f>
        <v>0</v>
      </c>
      <c r="J31" s="30" t="n">
        <f aca="false">SUMIF(Août!$G$15:$G$45,"CO = compensation",Août!$I$15:$I$45)*24</f>
        <v>0</v>
      </c>
      <c r="K31" s="30" t="n">
        <f aca="false">SUMIF(Août!$G$15:$G$45,"RC = réunions/cours",Août!$I$15:$I$45)*24</f>
        <v>0</v>
      </c>
      <c r="L31" s="31" t="n">
        <f aca="false">Août!L48</f>
        <v>0</v>
      </c>
      <c r="M31" s="31"/>
      <c r="N31" s="32"/>
      <c r="O31" s="32"/>
      <c r="P31" s="32"/>
    </row>
    <row r="32" customFormat="false" ht="6" hidden="false" customHeight="true" outlineLevel="0" collapsed="false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1"/>
      <c r="N32" s="35"/>
      <c r="O32" s="35"/>
      <c r="P32" s="36"/>
    </row>
    <row r="33" customFormat="false" ht="19.5" hidden="false" customHeight="false" outlineLevel="0" collapsed="false">
      <c r="A33" s="29" t="s">
        <v>39</v>
      </c>
      <c r="B33" s="30" t="n">
        <f aca="false">COUNTIFS(Septembre!$G$15:$G$45,"VA = vacances",Septembre!$H$15:$H$45,"Demi-journée ")*0.5+COUNTIFS(Septembre!$G$15:$G$45,"VA = vacances",Septembre!$H$15:$H$45,"Journée entière")</f>
        <v>0</v>
      </c>
      <c r="C33" s="30" t="n">
        <f aca="false">COUNTIFS(Septembre!$G$15:$G$45,"JF = jour férié",Septembre!$H$15:$H$45,"Demi-journée ")*0.5+COUNTIFS(Septembre!$G$15:$G$45,"JF = jour férié",Septembre!$H$15:$H$45,"Journée entière")</f>
        <v>0</v>
      </c>
      <c r="D33" s="30" t="n">
        <f aca="false">COUNTIF(Septembre!$G$15:$G$45,"MA = maladie")</f>
        <v>0</v>
      </c>
      <c r="E33" s="30" t="n">
        <f aca="false">COUNTIF(Septembre!$G$15:$G$45,"AC = accident")</f>
        <v>0</v>
      </c>
      <c r="F33" s="30" t="n">
        <f aca="false">COUNTIF(Septembre!$G$15:$G$45,"CP = jours de congé payés")</f>
        <v>0</v>
      </c>
      <c r="G33" s="30" t="n">
        <f aca="false">COUNTIF(Septembre!$G$15:$G$45,"MAT = maternité")</f>
        <v>0</v>
      </c>
      <c r="H33" s="30" t="n">
        <f aca="false">COUNTIF(Septembre!$G$15:$G$45,"AB = absence brève")</f>
        <v>0</v>
      </c>
      <c r="I33" s="30" t="n">
        <f aca="false">COUNTIFS(Septembre!$G$15:$G$45,"JL = jour libre hebdomadaire",Septembre!$H$15:$H$45,"Demi-journée ")*0.5+COUNTIFS(Septembre!$G$15:$G$45,"JL = jour libre hebdomadaire",Septembre!$H$15:$H$45,"Journée entière")</f>
        <v>0</v>
      </c>
      <c r="J33" s="30" t="n">
        <f aca="false">SUMIF(Septembre!$G$15:$G$45,"CO = compensation",Septembre!$I$15:$I$45)*24</f>
        <v>0</v>
      </c>
      <c r="K33" s="30" t="n">
        <f aca="false">SUMIF(Septembre!$G$15:$G$45,"RC = réunions/cours",Septembre!$I$15:$I$45)*24</f>
        <v>0</v>
      </c>
      <c r="L33" s="31" t="n">
        <f aca="false">Septembre!L47</f>
        <v>0</v>
      </c>
      <c r="M33" s="31"/>
      <c r="N33" s="32"/>
      <c r="O33" s="32"/>
      <c r="P33" s="32"/>
    </row>
    <row r="34" customFormat="false" ht="6" hidden="false" customHeight="true" outlineLevel="0" collapsed="false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1"/>
      <c r="N34" s="35"/>
      <c r="O34" s="35"/>
      <c r="P34" s="36"/>
    </row>
    <row r="35" customFormat="false" ht="19.5" hidden="false" customHeight="false" outlineLevel="0" collapsed="false">
      <c r="A35" s="29" t="s">
        <v>40</v>
      </c>
      <c r="B35" s="30" t="n">
        <f aca="false">COUNTIFS(Octobre!$G$15:$G$45,"VA = vacances",Octobre!$H$15:$H$45,"Demi-journée ")*0.5+COUNTIFS(Octobre!$G$15:$G$45,"VA = vacances",Octobre!$H$15:$H$45,"Journée entière")</f>
        <v>0</v>
      </c>
      <c r="C35" s="30" t="n">
        <f aca="false">COUNTIFS(Octobre!$G$15:$G$45,"JF = jour férié",Octobre!$H$15:$H$45,"Demi-journée ")*0.5+COUNTIFS(Octobre!$G$15:$G$45,"JF = jour férié",Octobre!$H$15:$H$45,"Journée entière")</f>
        <v>0</v>
      </c>
      <c r="D35" s="30" t="n">
        <f aca="false">COUNTIF(Octobre!$G$15:$G$45,"MA = maladie")</f>
        <v>0</v>
      </c>
      <c r="E35" s="30" t="n">
        <f aca="false">COUNTIF(Octobre!$G$15:$G$45,"AC = accident")</f>
        <v>0</v>
      </c>
      <c r="F35" s="30" t="n">
        <f aca="false">COUNTIF(Octobre!$G$15:$G$45,"CP = jours de congé payés")</f>
        <v>0</v>
      </c>
      <c r="G35" s="30" t="n">
        <f aca="false">COUNTIF(Octobre!$G$15:$G$45,"MAT = maternité")</f>
        <v>0</v>
      </c>
      <c r="H35" s="30" t="n">
        <f aca="false">COUNTIF(Octobre!$G$15:$G$45,"AB = absence brève")</f>
        <v>0</v>
      </c>
      <c r="I35" s="30" t="n">
        <f aca="false">COUNTIFS(Octobre!$G$15:$G$45,"JL = jour libre hebdomadaire",Octobre!$H$15:$H$45,"Demi-journée ")*0.5+COUNTIFS(Octobre!$G$15:$G$45,"JL = jour libre hebdomadaire",Octobre!$H$15:$H$45,"Journée entière")</f>
        <v>0</v>
      </c>
      <c r="J35" s="30" t="n">
        <f aca="false">SUMIF(Octobre!$G$15:$G$45,"CO = compensation",Octobre!$I$15:$I$45)*24</f>
        <v>0</v>
      </c>
      <c r="K35" s="30" t="n">
        <f aca="false">SUMIF(Octobre!$G$15:$G$45,"RC = réunions/cours",Octobre!$I$15:$I$45)*24</f>
        <v>0</v>
      </c>
      <c r="L35" s="31" t="n">
        <f aca="false">Octobre!L48</f>
        <v>0</v>
      </c>
      <c r="M35" s="31"/>
      <c r="N35" s="32"/>
      <c r="O35" s="32"/>
      <c r="P35" s="32"/>
    </row>
    <row r="36" customFormat="false" ht="6" hidden="false" customHeight="true" outlineLevel="0" collapsed="false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1"/>
      <c r="N36" s="35"/>
      <c r="O36" s="35"/>
      <c r="P36" s="36"/>
    </row>
    <row r="37" customFormat="false" ht="19.5" hidden="false" customHeight="false" outlineLevel="0" collapsed="false">
      <c r="A37" s="29" t="s">
        <v>41</v>
      </c>
      <c r="B37" s="30" t="n">
        <f aca="false">COUNTIFS(Novembre!$G$15:$G$45,"VA = vacances",Novembre!$H$15:$H$45,"Demi-journée ")*0.5+COUNTIFS(Novembre!$G$15:$G$45,"VA = vacances",Novembre!$H$15:$H$45,"Journée entière")</f>
        <v>0</v>
      </c>
      <c r="C37" s="30" t="n">
        <f aca="false">COUNTIFS(Novembre!$G$15:$G$45,"JF = jour férié",Novembre!$H$15:$H$45,"Demi-journée ")*0.5+COUNTIFS(Novembre!$G$15:$G$45,"JF = jour férié",Novembre!$H$15:$H$45,"Journée entière")</f>
        <v>0</v>
      </c>
      <c r="D37" s="30" t="n">
        <f aca="false">COUNTIF(Novembre!$G$15:$G$45,"MA = maladie")</f>
        <v>0</v>
      </c>
      <c r="E37" s="30" t="n">
        <f aca="false">COUNTIF(Novembre!$G$15:$G$45,"AC = accident")</f>
        <v>0</v>
      </c>
      <c r="F37" s="30" t="n">
        <f aca="false">COUNTIF(Novembre!$G$15:$G$45,"CP = jours de congé payés")</f>
        <v>0</v>
      </c>
      <c r="G37" s="30" t="n">
        <f aca="false">COUNTIF(Novembre!$G$15:$G$45,"MAT = maternité")</f>
        <v>0</v>
      </c>
      <c r="H37" s="30" t="n">
        <f aca="false">COUNTIF(Novembre!$G$15:$G$45,"AB = absence brève")</f>
        <v>0</v>
      </c>
      <c r="I37" s="30" t="n">
        <f aca="false">COUNTIFS(Novembre!$G$15:$G$45,"JL = jour libre hebdomadaire",Novembre!$H$15:$H$45,"Demi-journée ")*0.5+COUNTIFS(Novembre!$G$15:$G$45,"JL = jour libre hebdomadaire",Novembre!$H$15:$H$45,"Journée entière")</f>
        <v>0</v>
      </c>
      <c r="J37" s="30" t="n">
        <f aca="false">SUMIF(Novembre!$G$15:$G$45,"CO = compensation",Novembre!$I$15:$I$45)*24</f>
        <v>0</v>
      </c>
      <c r="K37" s="30" t="n">
        <f aca="false">SUMIF(Novembre!$G$15:$G$45,"RC = réunions/cours",Novembre!$I$15:$I$45)*24</f>
        <v>0</v>
      </c>
      <c r="L37" s="31" t="n">
        <f aca="false">Novembre!L47</f>
        <v>0</v>
      </c>
      <c r="M37" s="31"/>
      <c r="N37" s="32"/>
      <c r="O37" s="32"/>
      <c r="P37" s="32"/>
    </row>
    <row r="38" customFormat="false" ht="6" hidden="false" customHeight="true" outlineLevel="0" collapsed="false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1"/>
      <c r="N38" s="35"/>
      <c r="O38" s="35"/>
      <c r="P38" s="36"/>
    </row>
    <row r="39" customFormat="false" ht="20.25" hidden="false" customHeight="false" outlineLevel="0" collapsed="false">
      <c r="A39" s="37" t="s">
        <v>42</v>
      </c>
      <c r="B39" s="38" t="n">
        <f aca="false">COUNTIFS(Décembre!$G$15:$G$45,"VA = vacances",Décembre!$H$15:$H$45,"Demi-journée ")*0.5+COUNTIFS(Décembre!$G$15:$G$45,"VA = vacances",Décembre!$H$15:$H$45,"Journée entière")</f>
        <v>0</v>
      </c>
      <c r="C39" s="38" t="n">
        <f aca="false">COUNTIFS(Décembre!$G$15:$G$45,"JF = jour férié",Décembre!$H$15:$H$45,"Demi-journée ")*0.5+COUNTIFS(Décembre!$G$15:$G$45,"JF = jour férié",Décembre!$H$15:$H$45,"Journée entière")</f>
        <v>0</v>
      </c>
      <c r="D39" s="38" t="n">
        <f aca="false">COUNTIF(Décembre!$G$15:$G$45,"MA = maladie")</f>
        <v>0</v>
      </c>
      <c r="E39" s="38" t="n">
        <f aca="false">COUNTIF(Décembre!$G$15:$G$45,"AC = accident")</f>
        <v>0</v>
      </c>
      <c r="F39" s="38" t="n">
        <f aca="false">COUNTIF(Décembre!$G$15:$G$45,"CP = jours de congé payés")</f>
        <v>0</v>
      </c>
      <c r="G39" s="38" t="n">
        <f aca="false">COUNTIF(Décembre!$G$15:$G$45,"MAT = maternité")</f>
        <v>0</v>
      </c>
      <c r="H39" s="38" t="n">
        <f aca="false">COUNTIF(Décembre!$G$15:$G$45,"AB = absence brève")</f>
        <v>0</v>
      </c>
      <c r="I39" s="38" t="n">
        <f aca="false">COUNTIFS(Décembre!$G$15:$G$45,"JL = jour libre hebdomadaire",Décembre!$H$15:$H$45,"Demi-journée ")*0.5+COUNTIFS(Décembre!$G$15:$G$45,"JL = jour libre hebdomadaire",Décembre!$H$15:$H$45,"Journée entière")</f>
        <v>0</v>
      </c>
      <c r="J39" s="38" t="n">
        <f aca="false">SUMIF(Décembre!$G$15:$G$45,"CO = compensation",Décembre!$I$15:$I$45)*24</f>
        <v>0</v>
      </c>
      <c r="K39" s="38" t="n">
        <f aca="false">SUMIF(Décembre!$G$15:$G$45,"RC = réunions/cours",Décembre!$I$15:$I$45)*24</f>
        <v>0</v>
      </c>
      <c r="L39" s="39" t="n">
        <f aca="false">Décembre!L48</f>
        <v>0</v>
      </c>
      <c r="M39" s="39"/>
      <c r="N39" s="40"/>
      <c r="O39" s="40"/>
      <c r="P39" s="40"/>
    </row>
    <row r="40" customFormat="false" ht="6" hidden="false" customHeight="true" outlineLevel="0" collapsed="false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customFormat="false" ht="15.75" hidden="false" customHeight="false" outlineLevel="0" collapsed="false">
      <c r="A41" s="23" t="s">
        <v>43</v>
      </c>
      <c r="B41" s="42" t="n">
        <f aca="false">SUM(B17:B39)</f>
        <v>0</v>
      </c>
      <c r="C41" s="42" t="n">
        <f aca="false">SUM(C17:C39)</f>
        <v>0</v>
      </c>
      <c r="D41" s="42" t="n">
        <f aca="false">SUM(D17:D39)</f>
        <v>0</v>
      </c>
      <c r="E41" s="42" t="n">
        <f aca="false">SUM(E17:E39)</f>
        <v>0</v>
      </c>
      <c r="F41" s="42" t="n">
        <f aca="false">SUM(F17:F39)</f>
        <v>0</v>
      </c>
      <c r="G41" s="42" t="n">
        <f aca="false">SUM(G19:G39)</f>
        <v>0</v>
      </c>
      <c r="H41" s="42" t="n">
        <f aca="false">SUM(H17:H39)</f>
        <v>0</v>
      </c>
      <c r="I41" s="42" t="n">
        <f aca="false">SUM(I17:I39)</f>
        <v>0</v>
      </c>
      <c r="J41" s="42" t="n">
        <f aca="false">SUM(J17:J39)</f>
        <v>0</v>
      </c>
      <c r="K41" s="42" t="n">
        <f aca="false">SUM(K17:K39)</f>
        <v>0</v>
      </c>
      <c r="L41" s="43" t="n">
        <f aca="false">L39</f>
        <v>0</v>
      </c>
      <c r="M41" s="43"/>
    </row>
    <row r="42" customFormat="false" ht="15" hidden="false" customHeight="false" outlineLevel="0" collapsed="false">
      <c r="I42" s="44"/>
      <c r="J42" s="44"/>
      <c r="K42" s="44"/>
      <c r="L42" s="44"/>
      <c r="M42" s="44"/>
      <c r="N42" s="44"/>
      <c r="O42" s="44"/>
      <c r="P42" s="44"/>
    </row>
    <row r="43" customFormat="false" ht="15" hidden="false" customHeight="false" outlineLevel="0" collapsed="false">
      <c r="I43" s="45"/>
      <c r="J43" s="45"/>
      <c r="K43" s="45"/>
      <c r="L43" s="45"/>
      <c r="M43" s="45"/>
      <c r="N43" s="46" t="s">
        <v>44</v>
      </c>
      <c r="O43" s="46"/>
      <c r="P43" s="46"/>
    </row>
    <row r="44" customFormat="false" ht="15" hidden="false" customHeight="false" outlineLevel="0" collapsed="false">
      <c r="I44" s="45" t="n">
        <v>29</v>
      </c>
      <c r="J44" s="45"/>
      <c r="K44" s="45"/>
      <c r="L44" s="45"/>
      <c r="M44" s="45"/>
      <c r="N44" s="47" t="s">
        <v>45</v>
      </c>
      <c r="O44" s="47"/>
      <c r="P44" s="47"/>
    </row>
    <row r="45" customFormat="false" ht="15" hidden="false" customHeight="false" outlineLevel="0" collapsed="false">
      <c r="I45" s="45"/>
      <c r="J45" s="45"/>
      <c r="K45" s="45"/>
      <c r="L45" s="45"/>
      <c r="M45" s="45"/>
      <c r="N45" s="47" t="s">
        <v>46</v>
      </c>
      <c r="O45" s="47"/>
      <c r="P45" s="47"/>
    </row>
    <row r="46" customFormat="false" ht="15" hidden="false" customHeight="false" outlineLevel="0" collapsed="false">
      <c r="A46" s="48" t="s">
        <v>47</v>
      </c>
      <c r="G46" s="49"/>
      <c r="H46" s="49"/>
      <c r="I46" s="50"/>
      <c r="J46" s="50"/>
      <c r="K46" s="50"/>
      <c r="L46" s="50"/>
      <c r="M46" s="50"/>
      <c r="N46" s="47" t="s">
        <v>48</v>
      </c>
      <c r="O46" s="47"/>
      <c r="P46" s="47"/>
    </row>
    <row r="47" customFormat="false" ht="15" hidden="false" customHeight="false" outlineLevel="0" collapsed="false">
      <c r="I47" s="45" t="s">
        <v>49</v>
      </c>
      <c r="J47" s="45"/>
      <c r="K47" s="45"/>
      <c r="L47" s="45"/>
      <c r="M47" s="45"/>
      <c r="N47" s="47" t="s">
        <v>50</v>
      </c>
      <c r="O47" s="47"/>
      <c r="P47" s="47"/>
    </row>
    <row r="48" customFormat="false" ht="15" hidden="false" customHeight="false" outlineLevel="0" collapsed="false">
      <c r="H48" s="49"/>
      <c r="I48" s="50" t="s">
        <v>51</v>
      </c>
      <c r="J48" s="50"/>
      <c r="K48" s="50"/>
      <c r="L48" s="50"/>
      <c r="M48" s="50"/>
      <c r="N48" s="47" t="s">
        <v>52</v>
      </c>
      <c r="O48" s="47"/>
      <c r="P48" s="47"/>
    </row>
    <row r="49" customFormat="false" ht="15" hidden="false" customHeight="false" outlineLevel="0" collapsed="false">
      <c r="A49" s="51"/>
      <c r="B49" s="51"/>
      <c r="C49" s="51"/>
      <c r="D49" s="51"/>
      <c r="E49" s="51"/>
      <c r="F49" s="51"/>
      <c r="G49" s="51"/>
      <c r="H49" s="51"/>
      <c r="I49" s="52" t="s">
        <v>53</v>
      </c>
      <c r="J49" s="52"/>
      <c r="K49" s="45"/>
      <c r="L49" s="53" t="s">
        <v>54</v>
      </c>
      <c r="M49" s="45"/>
      <c r="N49" s="47" t="s">
        <v>55</v>
      </c>
      <c r="O49" s="47"/>
      <c r="P49" s="47"/>
    </row>
    <row r="50" customFormat="false" ht="15" hidden="false" customHeight="false" outlineLevel="0" collapsed="false">
      <c r="I50" s="45" t="s">
        <v>56</v>
      </c>
      <c r="J50" s="45"/>
      <c r="K50" s="45"/>
      <c r="L50" s="53" t="s">
        <v>57</v>
      </c>
      <c r="M50" s="45"/>
      <c r="N50" s="46" t="s">
        <v>58</v>
      </c>
      <c r="O50" s="46"/>
      <c r="P50" s="46"/>
    </row>
    <row r="51" customFormat="false" ht="15" hidden="false" customHeight="false" outlineLevel="0" collapsed="false">
      <c r="I51" s="45" t="s">
        <v>59</v>
      </c>
      <c r="J51" s="45"/>
      <c r="K51" s="45"/>
      <c r="L51" s="53" t="s">
        <v>60</v>
      </c>
      <c r="M51" s="45"/>
      <c r="N51" s="46" t="s">
        <v>61</v>
      </c>
      <c r="O51" s="46"/>
      <c r="P51" s="46"/>
    </row>
    <row r="52" customFormat="false" ht="15" hidden="false" customHeight="false" outlineLevel="0" collapsed="false">
      <c r="I52" s="45" t="s">
        <v>62</v>
      </c>
      <c r="J52" s="45"/>
      <c r="K52" s="45"/>
      <c r="L52" s="45"/>
      <c r="M52" s="45"/>
      <c r="N52" s="54" t="s">
        <v>63</v>
      </c>
      <c r="O52" s="54"/>
      <c r="P52" s="54"/>
    </row>
    <row r="53" customFormat="false" ht="15" hidden="false" customHeight="false" outlineLevel="0" collapsed="false">
      <c r="I53" s="45" t="s">
        <v>64</v>
      </c>
      <c r="J53" s="45"/>
      <c r="K53" s="45"/>
      <c r="L53" s="45"/>
      <c r="M53" s="45"/>
      <c r="N53" s="54" t="s">
        <v>65</v>
      </c>
      <c r="O53" s="54"/>
      <c r="P53" s="54"/>
    </row>
  </sheetData>
  <sheetProtection algorithmName="SHA-512" hashValue="eZXVF9FfaTH7h/4/ydUTBvtHb98cerZevWPEttDjEaKIpBr7gPbN2mO4pY9UgU16nW4ogUNhmkOp5Kwec6S4BA==" saltValue="g1LR4qRktENKGnkljgxEAQ==" spinCount="100000" sheet="true" objects="true" scenarios="true"/>
  <mergeCells count="53">
    <mergeCell ref="A1:N1"/>
    <mergeCell ref="A4:C4"/>
    <mergeCell ref="D4:I4"/>
    <mergeCell ref="J4:L4"/>
    <mergeCell ref="M4:P4"/>
    <mergeCell ref="A5:C5"/>
    <mergeCell ref="D5:I5"/>
    <mergeCell ref="J5:L5"/>
    <mergeCell ref="M5:P5"/>
    <mergeCell ref="A6:C6"/>
    <mergeCell ref="D6:I6"/>
    <mergeCell ref="J6:L6"/>
    <mergeCell ref="M6:P6"/>
    <mergeCell ref="A7:C7"/>
    <mergeCell ref="D7:I7"/>
    <mergeCell ref="J7:L7"/>
    <mergeCell ref="M7:P7"/>
    <mergeCell ref="A9:I9"/>
    <mergeCell ref="J9:L9"/>
    <mergeCell ref="A10:I10"/>
    <mergeCell ref="J10:L10"/>
    <mergeCell ref="A11:I11"/>
    <mergeCell ref="J11:L11"/>
    <mergeCell ref="A12:I13"/>
    <mergeCell ref="J12:L13"/>
    <mergeCell ref="L15:M15"/>
    <mergeCell ref="N15:P15"/>
    <mergeCell ref="L17:M17"/>
    <mergeCell ref="N17:P17"/>
    <mergeCell ref="L19:M19"/>
    <mergeCell ref="N19:P19"/>
    <mergeCell ref="L21:M21"/>
    <mergeCell ref="N21:P21"/>
    <mergeCell ref="L23:M23"/>
    <mergeCell ref="N23:P23"/>
    <mergeCell ref="L25:M25"/>
    <mergeCell ref="N25:P25"/>
    <mergeCell ref="L27:M27"/>
    <mergeCell ref="N27:P27"/>
    <mergeCell ref="L29:M29"/>
    <mergeCell ref="N29:P29"/>
    <mergeCell ref="L31:M31"/>
    <mergeCell ref="N31:P31"/>
    <mergeCell ref="L33:M33"/>
    <mergeCell ref="N33:P33"/>
    <mergeCell ref="L35:M35"/>
    <mergeCell ref="N35:P35"/>
    <mergeCell ref="L37:M37"/>
    <mergeCell ref="N37:P37"/>
    <mergeCell ref="L39:M39"/>
    <mergeCell ref="N39:P39"/>
    <mergeCell ref="L41:M41"/>
    <mergeCell ref="N43:P43"/>
  </mergeCells>
  <printOptions headings="false" gridLines="false" gridLinesSet="true" horizontalCentered="false" verticalCentered="false"/>
  <pageMargins left="0.118055555555556" right="0.236111111111111" top="0.7875" bottom="0.433333333333333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75"/>
  <sheetViews>
    <sheetView showFormulas="false" showGridLines="fals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B15" activeCellId="0" sqref="B15"/>
    </sheetView>
  </sheetViews>
  <sheetFormatPr defaultColWidth="11.43359375" defaultRowHeight="15" zeroHeight="false" outlineLevelRow="0" outlineLevelCol="0"/>
  <cols>
    <col collapsed="false" customWidth="true" hidden="false" outlineLevel="0" max="1" min="1" style="49" width="13.14"/>
    <col collapsed="false" customWidth="true" hidden="false" outlineLevel="0" max="2" min="2" style="49" width="14.43"/>
    <col collapsed="false" customWidth="true" hidden="false" outlineLevel="0" max="6" min="3" style="49" width="10.71"/>
    <col collapsed="false" customWidth="true" hidden="false" outlineLevel="0" max="7" min="7" style="49" width="36"/>
    <col collapsed="false" customWidth="true" hidden="false" outlineLevel="0" max="8" min="8" style="49" width="18.85"/>
    <col collapsed="false" customWidth="true" hidden="false" outlineLevel="0" max="9" min="9" style="49" width="22.43"/>
    <col collapsed="false" customWidth="true" hidden="false" outlineLevel="0" max="12" min="10" style="49" width="15.71"/>
    <col collapsed="false" customWidth="true" hidden="false" outlineLevel="0" max="13" min="13" style="49" width="1.71"/>
    <col collapsed="false" customWidth="true" hidden="false" outlineLevel="0" max="15" min="14" style="49" width="35.71"/>
    <col collapsed="false" customWidth="false" hidden="false" outlineLevel="0" max="1024" min="16" style="49" width="11.42"/>
  </cols>
  <sheetData>
    <row r="1" s="57" customFormat="true" ht="24" hidden="false" customHeight="false" outlineLevel="0" collapsed="false">
      <c r="A1" s="55" t="s">
        <v>0</v>
      </c>
      <c r="B1" s="55"/>
      <c r="C1" s="55"/>
      <c r="D1" s="55"/>
      <c r="E1" s="55"/>
      <c r="F1" s="55"/>
      <c r="G1" s="56"/>
      <c r="H1" s="56"/>
      <c r="I1" s="56"/>
      <c r="J1" s="56"/>
      <c r="K1" s="56"/>
      <c r="M1" s="56"/>
      <c r="N1" s="58" t="s">
        <v>39</v>
      </c>
      <c r="O1" s="59" t="n">
        <f aca="false">'Vue d’ensemble'!O1</f>
        <v>2019</v>
      </c>
    </row>
    <row r="2" customFormat="false" ht="6.75" hidden="false" customHeight="true" outlineLevel="0" collapsed="false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1"/>
      <c r="N2" s="61"/>
      <c r="O2" s="62"/>
    </row>
    <row r="3" s="69" customFormat="true" ht="16.5" hidden="false" customHeight="true" outlineLevel="0" collapsed="false">
      <c r="A3" s="63" t="s">
        <v>66</v>
      </c>
      <c r="B3" s="63"/>
      <c r="C3" s="63"/>
      <c r="D3" s="63"/>
      <c r="E3" s="63"/>
      <c r="F3" s="63"/>
      <c r="G3" s="64"/>
      <c r="H3" s="65"/>
      <c r="I3" s="66" t="s">
        <v>67</v>
      </c>
      <c r="J3" s="67" t="s">
        <v>68</v>
      </c>
      <c r="K3" s="68" t="s">
        <v>67</v>
      </c>
      <c r="L3" s="67" t="s">
        <v>68</v>
      </c>
      <c r="M3" s="64"/>
      <c r="N3" s="63" t="s">
        <v>69</v>
      </c>
      <c r="O3" s="63"/>
    </row>
    <row r="4" s="74" customFormat="true" ht="6.75" hidden="false" customHeight="true" outlineLevel="0" collapsed="false">
      <c r="A4" s="70"/>
      <c r="B4" s="64"/>
      <c r="C4" s="64"/>
      <c r="D4" s="71"/>
      <c r="E4" s="64"/>
      <c r="F4" s="71"/>
      <c r="G4" s="64"/>
      <c r="H4" s="64"/>
      <c r="I4" s="72"/>
      <c r="J4" s="64"/>
      <c r="K4" s="73"/>
      <c r="L4" s="71"/>
      <c r="M4" s="64"/>
      <c r="N4" s="70"/>
      <c r="O4" s="71"/>
    </row>
    <row r="5" s="69" customFormat="true" ht="19.5" hidden="false" customHeight="false" outlineLevel="0" collapsed="false">
      <c r="A5" s="75" t="s">
        <v>70</v>
      </c>
      <c r="B5" s="75"/>
      <c r="C5" s="75"/>
      <c r="D5" s="75"/>
      <c r="E5" s="76" t="str">
        <f aca="false">CONCATENATE('Vue d’ensemble'!D5," ",'Vue d’ensemble'!D4)</f>
        <v>Marie Modèle</v>
      </c>
      <c r="F5" s="76"/>
      <c r="G5" s="77"/>
      <c r="I5" s="78" t="s">
        <v>71</v>
      </c>
      <c r="J5" s="79" t="n">
        <v>0</v>
      </c>
      <c r="K5" s="80" t="s">
        <v>72</v>
      </c>
      <c r="L5" s="81" t="n">
        <v>0</v>
      </c>
      <c r="M5" s="74"/>
      <c r="N5" s="82" t="s">
        <v>45</v>
      </c>
      <c r="O5" s="83" t="s">
        <v>52</v>
      </c>
    </row>
    <row r="6" s="69" customFormat="true" ht="20.25" hidden="false" customHeight="false" outlineLevel="0" collapsed="false">
      <c r="A6" s="75" t="s">
        <v>12</v>
      </c>
      <c r="B6" s="75"/>
      <c r="C6" s="75"/>
      <c r="D6" s="75"/>
      <c r="E6" s="84" t="n">
        <f aca="false">'Vue d’ensemble'!J9</f>
        <v>100</v>
      </c>
      <c r="F6" s="84"/>
      <c r="G6" s="77"/>
      <c r="I6" s="78" t="s">
        <v>73</v>
      </c>
      <c r="J6" s="79" t="n">
        <v>0</v>
      </c>
      <c r="K6" s="80" t="s">
        <v>74</v>
      </c>
      <c r="L6" s="81" t="n">
        <v>0</v>
      </c>
      <c r="M6" s="74"/>
      <c r="N6" s="85" t="s">
        <v>46</v>
      </c>
      <c r="O6" s="86" t="s">
        <v>61</v>
      </c>
    </row>
    <row r="7" s="69" customFormat="true" ht="19.5" hidden="false" customHeight="false" outlineLevel="0" collapsed="false">
      <c r="A7" s="75" t="s">
        <v>75</v>
      </c>
      <c r="B7" s="75"/>
      <c r="C7" s="75"/>
      <c r="D7" s="75"/>
      <c r="E7" s="87" t="n">
        <f aca="false">SUM(J5:J7,L5:L8)</f>
        <v>0</v>
      </c>
      <c r="F7" s="87"/>
      <c r="G7" s="77"/>
      <c r="I7" s="78" t="s">
        <v>76</v>
      </c>
      <c r="J7" s="79" t="n">
        <v>0</v>
      </c>
      <c r="K7" s="80" t="s">
        <v>77</v>
      </c>
      <c r="L7" s="81" t="n">
        <v>0</v>
      </c>
      <c r="M7" s="74"/>
      <c r="N7" s="88" t="s">
        <v>48</v>
      </c>
      <c r="O7" s="89" t="s">
        <v>58</v>
      </c>
    </row>
    <row r="8" s="69" customFormat="true" ht="20.25" hidden="false" customHeight="false" outlineLevel="0" collapsed="false">
      <c r="A8" s="90" t="s">
        <v>14</v>
      </c>
      <c r="B8" s="90"/>
      <c r="C8" s="90"/>
      <c r="D8" s="90"/>
      <c r="E8" s="91" t="str">
        <f aca="false">'Vue d’ensemble'!J11</f>
        <v>variable</v>
      </c>
      <c r="F8" s="91"/>
      <c r="G8" s="77"/>
      <c r="H8" s="77"/>
      <c r="I8" s="92"/>
      <c r="J8" s="93"/>
      <c r="K8" s="94" t="s">
        <v>78</v>
      </c>
      <c r="L8" s="95" t="n">
        <v>0</v>
      </c>
      <c r="M8" s="74"/>
      <c r="N8" s="96" t="s">
        <v>63</v>
      </c>
      <c r="O8" s="97" t="s">
        <v>65</v>
      </c>
    </row>
    <row r="9" s="69" customFormat="true" ht="20.25" hidden="false" customHeight="false" outlineLevel="0" collapsed="false">
      <c r="M9" s="74"/>
      <c r="N9" s="98" t="s">
        <v>50</v>
      </c>
      <c r="O9" s="99" t="s">
        <v>55</v>
      </c>
    </row>
    <row r="10" s="74" customFormat="true" ht="6.75" hidden="false" customHeight="true" outlineLevel="0" collapsed="false">
      <c r="A10" s="100"/>
      <c r="B10" s="100"/>
      <c r="C10" s="101"/>
      <c r="D10" s="101"/>
      <c r="E10" s="102"/>
      <c r="F10" s="102"/>
      <c r="G10" s="102"/>
      <c r="H10" s="102"/>
      <c r="J10" s="102"/>
    </row>
    <row r="11" s="111" customFormat="true" ht="44.25" hidden="false" customHeight="true" outlineLevel="0" collapsed="false">
      <c r="A11" s="103" t="s">
        <v>79</v>
      </c>
      <c r="B11" s="104" t="s">
        <v>67</v>
      </c>
      <c r="C11" s="104" t="s">
        <v>80</v>
      </c>
      <c r="D11" s="104" t="s">
        <v>81</v>
      </c>
      <c r="E11" s="105" t="s">
        <v>82</v>
      </c>
      <c r="F11" s="106" t="s">
        <v>83</v>
      </c>
      <c r="G11" s="103" t="s">
        <v>84</v>
      </c>
      <c r="H11" s="105" t="s">
        <v>85</v>
      </c>
      <c r="I11" s="106" t="s">
        <v>86</v>
      </c>
      <c r="J11" s="107" t="s">
        <v>87</v>
      </c>
      <c r="K11" s="105" t="s">
        <v>88</v>
      </c>
      <c r="L11" s="108" t="s">
        <v>28</v>
      </c>
      <c r="M11" s="109"/>
      <c r="N11" s="110" t="s">
        <v>29</v>
      </c>
      <c r="O11" s="110"/>
    </row>
    <row r="12" s="109" customFormat="true" ht="6.75" hidden="false" customHeight="true" outlineLevel="0" collapsed="false">
      <c r="A12" s="112"/>
      <c r="E12" s="100"/>
      <c r="F12" s="113"/>
      <c r="G12" s="114"/>
      <c r="H12" s="100"/>
      <c r="I12" s="115"/>
      <c r="J12" s="116"/>
      <c r="K12" s="117"/>
      <c r="L12" s="118"/>
      <c r="N12" s="110"/>
      <c r="O12" s="110"/>
    </row>
    <row r="13" s="69" customFormat="true" ht="22.5" hidden="false" customHeight="true" outlineLevel="0" collapsed="false">
      <c r="A13" s="119" t="s">
        <v>89</v>
      </c>
      <c r="B13" s="119"/>
      <c r="C13" s="119"/>
      <c r="D13" s="120"/>
      <c r="E13" s="120"/>
      <c r="F13" s="121"/>
      <c r="G13" s="122"/>
      <c r="H13" s="123"/>
      <c r="I13" s="121"/>
      <c r="J13" s="124"/>
      <c r="K13" s="125"/>
      <c r="L13" s="126" t="n">
        <f aca="false">Août!L48</f>
        <v>0</v>
      </c>
      <c r="M13" s="74"/>
      <c r="N13" s="110"/>
      <c r="O13" s="110"/>
    </row>
    <row r="14" s="74" customFormat="true" ht="6.75" hidden="false" customHeight="true" outlineLevel="0" collapsed="false">
      <c r="A14" s="127"/>
      <c r="E14" s="101"/>
      <c r="F14" s="128"/>
      <c r="G14" s="129"/>
      <c r="H14" s="130"/>
      <c r="I14" s="71"/>
      <c r="J14" s="131"/>
      <c r="K14" s="132"/>
      <c r="L14" s="133"/>
      <c r="N14" s="70"/>
      <c r="O14" s="71"/>
    </row>
    <row r="15" s="69" customFormat="true" ht="22.5" hidden="false" customHeight="true" outlineLevel="0" collapsed="false">
      <c r="A15" s="134" t="n">
        <v>1</v>
      </c>
      <c r="B15" s="169" t="str">
        <f aca="false">IF(Août!B45="Lu","Ma",IF(Août!B45="Ma","Me", IF(Août!B45="Me","Je", IF(Août!B45="Je","Ve", IF(Août!B45="Ve","Sa", IF(Août!B45="Sa","Di", IF(Août!B45="Di","Lu",)))))))</f>
        <v>Di</v>
      </c>
      <c r="C15" s="136"/>
      <c r="D15" s="136"/>
      <c r="E15" s="136"/>
      <c r="F15" s="137"/>
      <c r="G15" s="138"/>
      <c r="H15" s="136"/>
      <c r="I15" s="139"/>
      <c r="J15" s="140" t="n">
        <f aca="false">(D15-C15-(F15-E15))*24-IF(OR(G15=$N$7,G15=$N$9),-I15,0)-IF(G15=$N$8,I15,0)</f>
        <v>0</v>
      </c>
      <c r="K15" s="141" t="n">
        <f aca="false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142" t="n">
        <f aca="false">L13+K15</f>
        <v>0</v>
      </c>
      <c r="M15" s="143"/>
      <c r="N15" s="144"/>
      <c r="O15" s="144"/>
    </row>
    <row r="16" s="69" customFormat="true" ht="22.5" hidden="false" customHeight="true" outlineLevel="0" collapsed="false">
      <c r="A16" s="134" t="n">
        <v>2</v>
      </c>
      <c r="B16" s="145" t="str">
        <f aca="false">IF(B15="Lu","Ma",IF(B15="Ma","Me", IF(B15="Me","Je", IF(B15="Je","Ve", IF(B15="Ve","Sa", IF(B15="Sa","Di", IF(B15="Di","Lu",)))))))</f>
        <v>Lu</v>
      </c>
      <c r="C16" s="136"/>
      <c r="D16" s="136"/>
      <c r="E16" s="136"/>
      <c r="F16" s="137"/>
      <c r="G16" s="138"/>
      <c r="H16" s="136"/>
      <c r="I16" s="139"/>
      <c r="J16" s="140" t="n">
        <f aca="false">(D16-C16-(F16-E16))*24-IF(OR(G16=$N$7,G16=$N$9),-I16,0)-IF(G16=$N$8,I16,0)</f>
        <v>0</v>
      </c>
      <c r="K16" s="141" t="n">
        <f aca="false">IF(H16="Demi-journée ",IF(B16="Lu",$J$5,IF(B16="Ma",$J$6,IF(B16="Me",$J$7,IF(B16="Je",$L$5,IF(B16="Ve",$L$6,IF(B16="Sa",$L$7,IF(B16="Di",$L$8,)))))))/2,0)+IF(H16="Journée entière",IF(B16="Lu",$J$5,IF(B16="Ma",$J$6,IF(B16="Me",$J$7,IF(B16="Je",$L$5,IF(B16="Ve",$L$6,IF(B16="Sa",$L$7,IF(B16="Di",$L$8,))))))),)+IF(B16="Lu",J16-$J$5,IF(B16="Ma",J16-$J$6,IF(B16="Me",J16-$J$7,IF(B16="Je",J16-$L$5,IF(B16="Ve",J16-$L$6,IF(B16="Sa",J16-$L$7,IF(B16="Di",J16-$L$8,)))))))</f>
        <v>0</v>
      </c>
      <c r="L16" s="142" t="n">
        <f aca="false">L15+K16</f>
        <v>0</v>
      </c>
      <c r="M16" s="143"/>
      <c r="N16" s="144"/>
      <c r="O16" s="144"/>
    </row>
    <row r="17" s="69" customFormat="true" ht="22.5" hidden="false" customHeight="true" outlineLevel="0" collapsed="false">
      <c r="A17" s="134" t="n">
        <v>3</v>
      </c>
      <c r="B17" s="145" t="str">
        <f aca="false">IF(B16="Lu","Ma",IF(B16="Ma","Me", IF(B16="Me","Je", IF(B16="Je","Ve", IF(B16="Ve","Sa", IF(B16="Sa","Di", IF(B16="Di","Lu",)))))))</f>
        <v>Ma</v>
      </c>
      <c r="C17" s="136"/>
      <c r="D17" s="136"/>
      <c r="E17" s="136"/>
      <c r="F17" s="137"/>
      <c r="G17" s="138"/>
      <c r="H17" s="136"/>
      <c r="I17" s="139"/>
      <c r="J17" s="140" t="n">
        <f aca="false">(D17-C17-(F17-E17))*24-IF(OR(G17=$N$7,G17=$N$9),-I17,0)-IF(G17=$N$8,I17,0)</f>
        <v>0</v>
      </c>
      <c r="K17" s="141" t="n">
        <f aca="false">IF(H17="Demi-journée ",IF(B17="Lu",$J$5,IF(B17="Ma",$J$6,IF(B17="Me",$J$7,IF(B17="Je",$L$5,IF(B17="Ve",$L$6,IF(B17="Sa",$L$7,IF(B17="Di",$L$8,)))))))/2,0)+IF(H17="Journée entière",IF(B17="Lu",$J$5,IF(B17="Ma",$J$6,IF(B17="Me",$J$7,IF(B17="Je",$L$5,IF(B17="Ve",$L$6,IF(B17="Sa",$L$7,IF(B17="Di",$L$8,))))))),)+IF(B17="Lu",J17-$J$5,IF(B17="Ma",J17-$J$6,IF(B17="Me",J17-$J$7,IF(B17="Je",J17-$L$5,IF(B17="Ve",J17-$L$6,IF(B17="Sa",J17-$L$7,IF(B17="Di",J17-$L$8,)))))))</f>
        <v>0</v>
      </c>
      <c r="L17" s="142" t="n">
        <f aca="false">L16+K17</f>
        <v>0</v>
      </c>
      <c r="M17" s="143"/>
      <c r="N17" s="144"/>
      <c r="O17" s="144"/>
    </row>
    <row r="18" s="69" customFormat="true" ht="22.5" hidden="false" customHeight="true" outlineLevel="0" collapsed="false">
      <c r="A18" s="134" t="n">
        <v>4</v>
      </c>
      <c r="B18" s="145" t="str">
        <f aca="false">IF(B17="Lu","Ma",IF(B17="Ma","Me", IF(B17="Me","Je", IF(B17="Je","Ve", IF(B17="Ve","Sa", IF(B17="Sa","Di", IF(B17="Di","Lu",)))))))</f>
        <v>Me</v>
      </c>
      <c r="C18" s="136"/>
      <c r="D18" s="136"/>
      <c r="E18" s="136"/>
      <c r="F18" s="137"/>
      <c r="G18" s="138"/>
      <c r="H18" s="136"/>
      <c r="I18" s="139"/>
      <c r="J18" s="140" t="n">
        <f aca="false">(D18-C18-(F18-E18))*24-IF(OR(G18=$N$7,G18=$N$9),-I18,0)-IF(G18=$N$8,I18,0)</f>
        <v>0</v>
      </c>
      <c r="K18" s="141" t="n">
        <f aca="false">IF(H18="Demi-journée ",IF(B18="Lu",$J$5,IF(B18="Ma",$J$6,IF(B18="Me",$J$7,IF(B18="Je",$L$5,IF(B18="Ve",$L$6,IF(B18="Sa",$L$7,IF(B18="Di",$L$8,)))))))/2,0)+IF(H18="Journée entière",IF(B18="Lu",$J$5,IF(B18="Ma",$J$6,IF(B18="Me",$J$7,IF(B18="Je",$L$5,IF(B18="Ve",$L$6,IF(B18="Sa",$L$7,IF(B18="Di",$L$8,))))))),)+IF(B18="Lu",J18-$J$5,IF(B18="Ma",J18-$J$6,IF(B18="Me",J18-$J$7,IF(B18="Je",J18-$L$5,IF(B18="Ve",J18-$L$6,IF(B18="Sa",J18-$L$7,IF(B18="Di",J18-$L$8,)))))))</f>
        <v>0</v>
      </c>
      <c r="L18" s="142" t="n">
        <f aca="false">L17+K18</f>
        <v>0</v>
      </c>
      <c r="M18" s="143"/>
      <c r="N18" s="144"/>
      <c r="O18" s="144"/>
    </row>
    <row r="19" s="69" customFormat="true" ht="22.5" hidden="false" customHeight="true" outlineLevel="0" collapsed="false">
      <c r="A19" s="134" t="n">
        <v>5</v>
      </c>
      <c r="B19" s="145" t="str">
        <f aca="false">IF(B18="Lu","Ma",IF(B18="Ma","Me", IF(B18="Me","Je", IF(B18="Je","Ve", IF(B18="Ve","Sa", IF(B18="Sa","Di", IF(B18="Di","Lu",)))))))</f>
        <v>Je</v>
      </c>
      <c r="C19" s="136"/>
      <c r="D19" s="136"/>
      <c r="E19" s="136"/>
      <c r="F19" s="137"/>
      <c r="G19" s="138"/>
      <c r="H19" s="136"/>
      <c r="I19" s="139"/>
      <c r="J19" s="140" t="n">
        <f aca="false">(D19-C19-(F19-E19))*24-IF(OR(G19=$N$7,G19=$N$9),-I19,0)-IF(G19=$N$8,I19,0)</f>
        <v>0</v>
      </c>
      <c r="K19" s="141" t="n">
        <f aca="false">IF(H19="Demi-journée ",IF(B19="Lu",$J$5,IF(B19="Ma",$J$6,IF(B19="Me",$J$7,IF(B19="Je",$L$5,IF(B19="Ve",$L$6,IF(B19="Sa",$L$7,IF(B19="Di",$L$8,)))))))/2,0)+IF(H19="Journée entière",IF(B19="Lu",$J$5,IF(B19="Ma",$J$6,IF(B19="Me",$J$7,IF(B19="Je",$L$5,IF(B19="Ve",$L$6,IF(B19="Sa",$L$7,IF(B19="Di",$L$8,))))))),)+IF(B19="Lu",J19-$J$5,IF(B19="Ma",J19-$J$6,IF(B19="Me",J19-$J$7,IF(B19="Je",J19-$L$5,IF(B19="Ve",J19-$L$6,IF(B19="Sa",J19-$L$7,IF(B19="Di",J19-$L$8,)))))))</f>
        <v>0</v>
      </c>
      <c r="L19" s="142" t="n">
        <f aca="false">L18+K19</f>
        <v>0</v>
      </c>
      <c r="M19" s="143"/>
      <c r="N19" s="144"/>
      <c r="O19" s="144"/>
    </row>
    <row r="20" s="69" customFormat="true" ht="22.5" hidden="false" customHeight="true" outlineLevel="0" collapsed="false">
      <c r="A20" s="134" t="n">
        <v>6</v>
      </c>
      <c r="B20" s="145" t="str">
        <f aca="false">IF(B19="Lu","Ma",IF(B19="Ma","Me", IF(B19="Me","Je", IF(B19="Je","Ve", IF(B19="Ve","Sa", IF(B19="Sa","Di", IF(B19="Di","Lu",)))))))</f>
        <v>Ve</v>
      </c>
      <c r="C20" s="136"/>
      <c r="D20" s="136"/>
      <c r="E20" s="136"/>
      <c r="F20" s="137"/>
      <c r="G20" s="138"/>
      <c r="H20" s="136"/>
      <c r="I20" s="139"/>
      <c r="J20" s="140" t="n">
        <f aca="false">(D20-C20-(F20-E20))*24-IF(OR(G20=$N$7,G20=$N$9),-I20,0)-IF(G20=$N$8,I20,0)</f>
        <v>0</v>
      </c>
      <c r="K20" s="141" t="n">
        <f aca="false">IF(H20="Demi-journée ",IF(B20="Lu",$J$5,IF(B20="Ma",$J$6,IF(B20="Me",$J$7,IF(B20="Je",$L$5,IF(B20="Ve",$L$6,IF(B20="Sa",$L$7,IF(B20="Di",$L$8,)))))))/2,0)+IF(H20="Journée entière",IF(B20="Lu",$J$5,IF(B20="Ma",$J$6,IF(B20="Me",$J$7,IF(B20="Je",$L$5,IF(B20="Ve",$L$6,IF(B20="Sa",$L$7,IF(B20="Di",$L$8,))))))),)+IF(B20="Lu",J20-$J$5,IF(B20="Ma",J20-$J$6,IF(B20="Me",J20-$J$7,IF(B20="Je",J20-$L$5,IF(B20="Ve",J20-$L$6,IF(B20="Sa",J20-$L$7,IF(B20="Di",J20-$L$8,)))))))</f>
        <v>0</v>
      </c>
      <c r="L20" s="142" t="n">
        <f aca="false">L19+K20</f>
        <v>0</v>
      </c>
      <c r="M20" s="143"/>
      <c r="N20" s="144"/>
      <c r="O20" s="144"/>
    </row>
    <row r="21" s="69" customFormat="true" ht="22.5" hidden="false" customHeight="true" outlineLevel="0" collapsed="false">
      <c r="A21" s="134" t="n">
        <v>7</v>
      </c>
      <c r="B21" s="145" t="str">
        <f aca="false">IF(B20="Lu","Ma",IF(B20="Ma","Me", IF(B20="Me","Je", IF(B20="Je","Ve", IF(B20="Ve","Sa", IF(B20="Sa","Di", IF(B20="Di","Lu",)))))))</f>
        <v>Sa</v>
      </c>
      <c r="C21" s="136"/>
      <c r="D21" s="136"/>
      <c r="E21" s="136"/>
      <c r="F21" s="137"/>
      <c r="G21" s="138"/>
      <c r="H21" s="136"/>
      <c r="I21" s="139"/>
      <c r="J21" s="140" t="n">
        <f aca="false">(D21-C21-(F21-E21))*24-IF(OR(G21=$N$7,G21=$N$9),-I21,0)-IF(G21=$N$8,I21,0)</f>
        <v>0</v>
      </c>
      <c r="K21" s="141" t="n">
        <f aca="false">IF(H21="Demi-journée ",IF(B21="Lu",$J$5,IF(B21="Ma",$J$6,IF(B21="Me",$J$7,IF(B21="Je",$L$5,IF(B21="Ve",$L$6,IF(B21="Sa",$L$7,IF(B21="Di",$L$8,)))))))/2,0)+IF(H21="Journée entière",IF(B21="Lu",$J$5,IF(B21="Ma",$J$6,IF(B21="Me",$J$7,IF(B21="Je",$L$5,IF(B21="Ve",$L$6,IF(B21="Sa",$L$7,IF(B21="Di",$L$8,))))))),)+IF(B21="Lu",J21-$J$5,IF(B21="Ma",J21-$J$6,IF(B21="Me",J21-$J$7,IF(B21="Je",J21-$L$5,IF(B21="Ve",J21-$L$6,IF(B21="Sa",J21-$L$7,IF(B21="Di",J21-$L$8,)))))))</f>
        <v>0</v>
      </c>
      <c r="L21" s="142" t="n">
        <f aca="false">L20+K21</f>
        <v>0</v>
      </c>
      <c r="M21" s="143"/>
      <c r="N21" s="144"/>
      <c r="O21" s="144"/>
    </row>
    <row r="22" s="69" customFormat="true" ht="22.5" hidden="false" customHeight="true" outlineLevel="0" collapsed="false">
      <c r="A22" s="134" t="n">
        <v>8</v>
      </c>
      <c r="B22" s="145" t="str">
        <f aca="false">IF(B21="Lu","Ma",IF(B21="Ma","Me", IF(B21="Me","Je", IF(B21="Je","Ve", IF(B21="Ve","Sa", IF(B21="Sa","Di", IF(B21="Di","Lu",)))))))</f>
        <v>Di</v>
      </c>
      <c r="C22" s="136"/>
      <c r="D22" s="136"/>
      <c r="E22" s="136"/>
      <c r="F22" s="137"/>
      <c r="G22" s="138"/>
      <c r="H22" s="136"/>
      <c r="I22" s="139"/>
      <c r="J22" s="140" t="n">
        <f aca="false">(D22-C22-(F22-E22))*24-IF(OR(G22=$N$7,G22=$N$9),-I22,0)-IF(G22=$N$8,I22,0)</f>
        <v>0</v>
      </c>
      <c r="K22" s="141" t="n">
        <f aca="false">IF(H22="Demi-journée ",IF(B22="Lu",$J$5,IF(B22="Ma",$J$6,IF(B22="Me",$J$7,IF(B22="Je",$L$5,IF(B22="Ve",$L$6,IF(B22="Sa",$L$7,IF(B22="Di",$L$8,)))))))/2,0)+IF(H22="Journée entière",IF(B22="Lu",$J$5,IF(B22="Ma",$J$6,IF(B22="Me",$J$7,IF(B22="Je",$L$5,IF(B22="Ve",$L$6,IF(B22="Sa",$L$7,IF(B22="Di",$L$8,))))))),)+IF(B22="Lu",J22-$J$5,IF(B22="Ma",J22-$J$6,IF(B22="Me",J22-$J$7,IF(B22="Je",J22-$L$5,IF(B22="Ve",J22-$L$6,IF(B22="Sa",J22-$L$7,IF(B22="Di",J22-$L$8,)))))))</f>
        <v>0</v>
      </c>
      <c r="L22" s="142" t="n">
        <f aca="false">L21+K22</f>
        <v>0</v>
      </c>
      <c r="M22" s="143"/>
      <c r="N22" s="144"/>
      <c r="O22" s="144"/>
    </row>
    <row r="23" s="69" customFormat="true" ht="22.5" hidden="false" customHeight="true" outlineLevel="0" collapsed="false">
      <c r="A23" s="134" t="n">
        <v>9</v>
      </c>
      <c r="B23" s="145" t="str">
        <f aca="false">IF(B22="Lu","Ma",IF(B22="Ma","Me", IF(B22="Me","Je", IF(B22="Je","Ve", IF(B22="Ve","Sa", IF(B22="Sa","Di", IF(B22="Di","Lu",)))))))</f>
        <v>Lu</v>
      </c>
      <c r="C23" s="136"/>
      <c r="D23" s="136"/>
      <c r="E23" s="136"/>
      <c r="F23" s="137"/>
      <c r="G23" s="138"/>
      <c r="H23" s="136"/>
      <c r="I23" s="139"/>
      <c r="J23" s="140" t="n">
        <f aca="false">(D23-C23-(F23-E23))*24-IF(OR(G23=$N$7,G23=$N$9),-I23,0)-IF(G23=$N$8,I23,0)</f>
        <v>0</v>
      </c>
      <c r="K23" s="141" t="n">
        <f aca="false">IF(H23="Demi-journée ",IF(B23="Lu",$J$5,IF(B23="Ma",$J$6,IF(B23="Me",$J$7,IF(B23="Je",$L$5,IF(B23="Ve",$L$6,IF(B23="Sa",$L$7,IF(B23="Di",$L$8,)))))))/2,0)+IF(H23="Journée entière",IF(B23="Lu",$J$5,IF(B23="Ma",$J$6,IF(B23="Me",$J$7,IF(B23="Je",$L$5,IF(B23="Ve",$L$6,IF(B23="Sa",$L$7,IF(B23="Di",$L$8,))))))),)+IF(B23="Lu",J23-$J$5,IF(B23="Ma",J23-$J$6,IF(B23="Me",J23-$J$7,IF(B23="Je",J23-$L$5,IF(B23="Ve",J23-$L$6,IF(B23="Sa",J23-$L$7,IF(B23="Di",J23-$L$8,)))))))</f>
        <v>0</v>
      </c>
      <c r="L23" s="142" t="n">
        <f aca="false">L22+K23</f>
        <v>0</v>
      </c>
      <c r="M23" s="143"/>
      <c r="N23" s="144"/>
      <c r="O23" s="144"/>
    </row>
    <row r="24" s="69" customFormat="true" ht="22.5" hidden="false" customHeight="true" outlineLevel="0" collapsed="false">
      <c r="A24" s="134" t="n">
        <v>10</v>
      </c>
      <c r="B24" s="145" t="str">
        <f aca="false">IF(B23="Lu","Ma",IF(B23="Ma","Me", IF(B23="Me","Je", IF(B23="Je","Ve", IF(B23="Ve","Sa", IF(B23="Sa","Di", IF(B23="Di","Lu",)))))))</f>
        <v>Ma</v>
      </c>
      <c r="C24" s="136"/>
      <c r="D24" s="136"/>
      <c r="E24" s="136"/>
      <c r="F24" s="137"/>
      <c r="G24" s="138"/>
      <c r="H24" s="136"/>
      <c r="I24" s="139"/>
      <c r="J24" s="140" t="n">
        <f aca="false">(D24-C24-(F24-E24))*24-IF(OR(G24=$N$7,G24=$N$9),-I24,0)-IF(G24=$N$8,I24,0)</f>
        <v>0</v>
      </c>
      <c r="K24" s="141" t="n">
        <f aca="false">IF(H24="Demi-journée ",IF(B24="Lu",$J$5,IF(B24="Ma",$J$6,IF(B24="Me",$J$7,IF(B24="Je",$L$5,IF(B24="Ve",$L$6,IF(B24="Sa",$L$7,IF(B24="Di",$L$8,)))))))/2,0)+IF(H24="Journée entière",IF(B24="Lu",$J$5,IF(B24="Ma",$J$6,IF(B24="Me",$J$7,IF(B24="Je",$L$5,IF(B24="Ve",$L$6,IF(B24="Sa",$L$7,IF(B24="Di",$L$8,))))))),)+IF(B24="Lu",J24-$J$5,IF(B24="Ma",J24-$J$6,IF(B24="Me",J24-$J$7,IF(B24="Je",J24-$L$5,IF(B24="Ve",J24-$L$6,IF(B24="Sa",J24-$L$7,IF(B24="Di",J24-$L$8,)))))))</f>
        <v>0</v>
      </c>
      <c r="L24" s="142" t="n">
        <f aca="false">L23+K24</f>
        <v>0</v>
      </c>
      <c r="M24" s="143"/>
      <c r="N24" s="144"/>
      <c r="O24" s="144"/>
    </row>
    <row r="25" s="69" customFormat="true" ht="22.5" hidden="false" customHeight="true" outlineLevel="0" collapsed="false">
      <c r="A25" s="134" t="n">
        <v>11</v>
      </c>
      <c r="B25" s="145" t="str">
        <f aca="false">IF(B24="Lu","Ma",IF(B24="Ma","Me", IF(B24="Me","Je", IF(B24="Je","Ve", IF(B24="Ve","Sa", IF(B24="Sa","Di", IF(B24="Di","Lu",)))))))</f>
        <v>Me</v>
      </c>
      <c r="C25" s="136"/>
      <c r="D25" s="136"/>
      <c r="E25" s="136"/>
      <c r="F25" s="137"/>
      <c r="G25" s="138"/>
      <c r="H25" s="136"/>
      <c r="I25" s="139"/>
      <c r="J25" s="140" t="n">
        <f aca="false">(D25-C25-(F25-E25))*24-IF(OR(G25=$N$7,G25=$N$9),-I25,0)-IF(G25=$N$8,I25,0)</f>
        <v>0</v>
      </c>
      <c r="K25" s="141" t="n">
        <f aca="false">IF(H25="Demi-journée ",IF(B25="Lu",$J$5,IF(B25="Ma",$J$6,IF(B25="Me",$J$7,IF(B25="Je",$L$5,IF(B25="Ve",$L$6,IF(B25="Sa",$L$7,IF(B25="Di",$L$8,)))))))/2,0)+IF(H25="Journée entière",IF(B25="Lu",$J$5,IF(B25="Ma",$J$6,IF(B25="Me",$J$7,IF(B25="Je",$L$5,IF(B25="Ve",$L$6,IF(B25="Sa",$L$7,IF(B25="Di",$L$8,))))))),)+IF(B25="Lu",J25-$J$5,IF(B25="Ma",J25-$J$6,IF(B25="Me",J25-$J$7,IF(B25="Je",J25-$L$5,IF(B25="Ve",J25-$L$6,IF(B25="Sa",J25-$L$7,IF(B25="Di",J25-$L$8,)))))))</f>
        <v>0</v>
      </c>
      <c r="L25" s="142" t="n">
        <f aca="false">L24+K25</f>
        <v>0</v>
      </c>
      <c r="M25" s="146"/>
      <c r="N25" s="147"/>
      <c r="O25" s="147"/>
    </row>
    <row r="26" s="69" customFormat="true" ht="22.5" hidden="false" customHeight="true" outlineLevel="0" collapsed="false">
      <c r="A26" s="134" t="n">
        <v>12</v>
      </c>
      <c r="B26" s="145" t="str">
        <f aca="false">IF(B25="Lu","Ma",IF(B25="Ma","Me", IF(B25="Me","Je", IF(B25="Je","Ve", IF(B25="Ve","Sa", IF(B25="Sa","Di", IF(B25="Di","Lu",)))))))</f>
        <v>Je</v>
      </c>
      <c r="C26" s="136"/>
      <c r="D26" s="136"/>
      <c r="E26" s="136"/>
      <c r="F26" s="137"/>
      <c r="G26" s="138"/>
      <c r="H26" s="136"/>
      <c r="I26" s="139"/>
      <c r="J26" s="140" t="n">
        <f aca="false">(D26-C26-(F26-E26))*24-IF(OR(G26=$N$7,G26=$N$9),-I26,0)-IF(G26=$N$8,I26,0)</f>
        <v>0</v>
      </c>
      <c r="K26" s="141" t="n">
        <f aca="false">IF(H26="Demi-journée ",IF(B26="Lu",$J$5,IF(B26="Ma",$J$6,IF(B26="Me",$J$7,IF(B26="Je",$L$5,IF(B26="Ve",$L$6,IF(B26="Sa",$L$7,IF(B26="Di",$L$8,)))))))/2,0)+IF(H26="Journée entière",IF(B26="Lu",$J$5,IF(B26="Ma",$J$6,IF(B26="Me",$J$7,IF(B26="Je",$L$5,IF(B26="Ve",$L$6,IF(B26="Sa",$L$7,IF(B26="Di",$L$8,))))))),)+IF(B26="Lu",J26-$J$5,IF(B26="Ma",J26-$J$6,IF(B26="Me",J26-$J$7,IF(B26="Je",J26-$L$5,IF(B26="Ve",J26-$L$6,IF(B26="Sa",J26-$L$7,IF(B26="Di",J26-$L$8,)))))))</f>
        <v>0</v>
      </c>
      <c r="L26" s="142" t="n">
        <f aca="false">L25+K26</f>
        <v>0</v>
      </c>
      <c r="M26" s="143"/>
      <c r="N26" s="144"/>
      <c r="O26" s="144"/>
    </row>
    <row r="27" s="69" customFormat="true" ht="22.5" hidden="false" customHeight="true" outlineLevel="0" collapsed="false">
      <c r="A27" s="134" t="n">
        <v>13</v>
      </c>
      <c r="B27" s="145" t="str">
        <f aca="false">IF(B26="Lu","Ma",IF(B26="Ma","Me", IF(B26="Me","Je", IF(B26="Je","Ve", IF(B26="Ve","Sa", IF(B26="Sa","Di", IF(B26="Di","Lu",)))))))</f>
        <v>Ve</v>
      </c>
      <c r="C27" s="136"/>
      <c r="D27" s="136"/>
      <c r="E27" s="136"/>
      <c r="F27" s="137"/>
      <c r="G27" s="138"/>
      <c r="H27" s="136"/>
      <c r="I27" s="139"/>
      <c r="J27" s="140" t="n">
        <f aca="false">(D27-C27-(F27-E27))*24-IF(OR(G27=$N$7,G27=$N$9),-I27,0)-IF(G27=$N$8,I27,0)</f>
        <v>0</v>
      </c>
      <c r="K27" s="141" t="n">
        <f aca="false">IF(H27="Demi-journée ",IF(B27="Lu",$J$5,IF(B27="Ma",$J$6,IF(B27="Me",$J$7,IF(B27="Je",$L$5,IF(B27="Ve",$L$6,IF(B27="Sa",$L$7,IF(B27="Di",$L$8,)))))))/2,0)+IF(H27="Journée entière",IF(B27="Lu",$J$5,IF(B27="Ma",$J$6,IF(B27="Me",$J$7,IF(B27="Je",$L$5,IF(B27="Ve",$L$6,IF(B27="Sa",$L$7,IF(B27="Di",$L$8,))))))),)+IF(B27="Lu",J27-$J$5,IF(B27="Ma",J27-$J$6,IF(B27="Me",J27-$J$7,IF(B27="Je",J27-$L$5,IF(B27="Ve",J27-$L$6,IF(B27="Sa",J27-$L$7,IF(B27="Di",J27-$L$8,)))))))</f>
        <v>0</v>
      </c>
      <c r="L27" s="142" t="n">
        <f aca="false">L26+K27</f>
        <v>0</v>
      </c>
      <c r="M27" s="143"/>
      <c r="N27" s="144"/>
      <c r="O27" s="144"/>
    </row>
    <row r="28" s="69" customFormat="true" ht="22.5" hidden="false" customHeight="true" outlineLevel="0" collapsed="false">
      <c r="A28" s="134" t="n">
        <v>14</v>
      </c>
      <c r="B28" s="145" t="str">
        <f aca="false">IF(B27="Lu","Ma",IF(B27="Ma","Me", IF(B27="Me","Je", IF(B27="Je","Ve", IF(B27="Ve","Sa", IF(B27="Sa","Di", IF(B27="Di","Lu",)))))))</f>
        <v>Sa</v>
      </c>
      <c r="C28" s="136"/>
      <c r="D28" s="136"/>
      <c r="E28" s="136"/>
      <c r="F28" s="137"/>
      <c r="G28" s="138"/>
      <c r="H28" s="136"/>
      <c r="I28" s="139"/>
      <c r="J28" s="140" t="n">
        <f aca="false">(D28-C28-(F28-E28))*24-IF(OR(G28=$N$7,G28=$N$9),-I28,0)-IF(G28=$N$8,I28,0)</f>
        <v>0</v>
      </c>
      <c r="K28" s="141" t="n">
        <f aca="false">IF(H28="Demi-journée ",IF(B28="Lu",$J$5,IF(B28="Ma",$J$6,IF(B28="Me",$J$7,IF(B28="Je",$L$5,IF(B28="Ve",$L$6,IF(B28="Sa",$L$7,IF(B28="Di",$L$8,)))))))/2,0)+IF(H28="Journée entière",IF(B28="Lu",$J$5,IF(B28="Ma",$J$6,IF(B28="Me",$J$7,IF(B28="Je",$L$5,IF(B28="Ve",$L$6,IF(B28="Sa",$L$7,IF(B28="Di",$L$8,))))))),)+IF(B28="Lu",J28-$J$5,IF(B28="Ma",J28-$J$6,IF(B28="Me",J28-$J$7,IF(B28="Je",J28-$L$5,IF(B28="Ve",J28-$L$6,IF(B28="Sa",J28-$L$7,IF(B28="Di",J28-$L$8,)))))))</f>
        <v>0</v>
      </c>
      <c r="L28" s="142" t="n">
        <f aca="false">L27+K28</f>
        <v>0</v>
      </c>
      <c r="M28" s="143"/>
      <c r="N28" s="144"/>
      <c r="O28" s="144"/>
    </row>
    <row r="29" s="69" customFormat="true" ht="22.5" hidden="false" customHeight="true" outlineLevel="0" collapsed="false">
      <c r="A29" s="134" t="n">
        <v>15</v>
      </c>
      <c r="B29" s="145" t="str">
        <f aca="false">IF(B28="Lu","Ma",IF(B28="Ma","Me", IF(B28="Me","Je", IF(B28="Je","Ve", IF(B28="Ve","Sa", IF(B28="Sa","Di", IF(B28="Di","Lu",)))))))</f>
        <v>Di</v>
      </c>
      <c r="C29" s="136"/>
      <c r="D29" s="136"/>
      <c r="E29" s="136"/>
      <c r="F29" s="137"/>
      <c r="G29" s="138"/>
      <c r="H29" s="136"/>
      <c r="I29" s="139"/>
      <c r="J29" s="140" t="n">
        <f aca="false">(D29-C29-(F29-E29))*24-IF(OR(G29=$N$7,G29=$N$9),-I29,0)-IF(G29=$N$8,I29,0)</f>
        <v>0</v>
      </c>
      <c r="K29" s="141" t="n">
        <f aca="false">IF(H29="Demi-journée ",IF(B29="Lu",$J$5,IF(B29="Ma",$J$6,IF(B29="Me",$J$7,IF(B29="Je",$L$5,IF(B29="Ve",$L$6,IF(B29="Sa",$L$7,IF(B29="Di",$L$8,)))))))/2,0)+IF(H29="Journée entière",IF(B29="Lu",$J$5,IF(B29="Ma",$J$6,IF(B29="Me",$J$7,IF(B29="Je",$L$5,IF(B29="Ve",$L$6,IF(B29="Sa",$L$7,IF(B29="Di",$L$8,))))))),)+IF(B29="Lu",J29-$J$5,IF(B29="Ma",J29-$J$6,IF(B29="Me",J29-$J$7,IF(B29="Je",J29-$L$5,IF(B29="Ve",J29-$L$6,IF(B29="Sa",J29-$L$7,IF(B29="Di",J29-$L$8,)))))))</f>
        <v>0</v>
      </c>
      <c r="L29" s="142" t="n">
        <f aca="false">L28+K29</f>
        <v>0</v>
      </c>
      <c r="M29" s="143"/>
      <c r="N29" s="144"/>
      <c r="O29" s="144"/>
    </row>
    <row r="30" s="69" customFormat="true" ht="22.5" hidden="false" customHeight="true" outlineLevel="0" collapsed="false">
      <c r="A30" s="134" t="n">
        <v>16</v>
      </c>
      <c r="B30" s="145" t="str">
        <f aca="false">IF(B29="Lu","Ma",IF(B29="Ma","Me", IF(B29="Me","Je", IF(B29="Je","Ve", IF(B29="Ve","Sa", IF(B29="Sa","Di", IF(B29="Di","Lu",)))))))</f>
        <v>Lu</v>
      </c>
      <c r="C30" s="136"/>
      <c r="D30" s="136"/>
      <c r="E30" s="136"/>
      <c r="F30" s="137"/>
      <c r="G30" s="138"/>
      <c r="H30" s="136"/>
      <c r="I30" s="139"/>
      <c r="J30" s="140" t="n">
        <f aca="false">(D30-C30-(F30-E30))*24-IF(OR(G30=$N$7,G30=$N$9),-I30,0)-IF(G30=$N$8,I30,0)</f>
        <v>0</v>
      </c>
      <c r="K30" s="141" t="n">
        <f aca="false">IF(H30="Demi-journée ",IF(B30="Lu",$J$5,IF(B30="Ma",$J$6,IF(B30="Me",$J$7,IF(B30="Je",$L$5,IF(B30="Ve",$L$6,IF(B30="Sa",$L$7,IF(B30="Di",$L$8,)))))))/2,0)+IF(H30="Journée entière",IF(B30="Lu",$J$5,IF(B30="Ma",$J$6,IF(B30="Me",$J$7,IF(B30="Je",$L$5,IF(B30="Ve",$L$6,IF(B30="Sa",$L$7,IF(B30="Di",$L$8,))))))),)+IF(B30="Lu",J30-$J$5,IF(B30="Ma",J30-$J$6,IF(B30="Me",J30-$J$7,IF(B30="Je",J30-$L$5,IF(B30="Ve",J30-$L$6,IF(B30="Sa",J30-$L$7,IF(B30="Di",J30-$L$8,)))))))</f>
        <v>0</v>
      </c>
      <c r="L30" s="142" t="n">
        <f aca="false">L29+K30</f>
        <v>0</v>
      </c>
      <c r="M30" s="143"/>
      <c r="N30" s="144"/>
      <c r="O30" s="144"/>
    </row>
    <row r="31" s="69" customFormat="true" ht="22.5" hidden="false" customHeight="true" outlineLevel="0" collapsed="false">
      <c r="A31" s="134" t="n">
        <v>17</v>
      </c>
      <c r="B31" s="145" t="str">
        <f aca="false">IF(B30="Lu","Ma",IF(B30="Ma","Me", IF(B30="Me","Je", IF(B30="Je","Ve", IF(B30="Ve","Sa", IF(B30="Sa","Di", IF(B30="Di","Lu",)))))))</f>
        <v>Ma</v>
      </c>
      <c r="C31" s="136"/>
      <c r="D31" s="136"/>
      <c r="E31" s="136"/>
      <c r="F31" s="137"/>
      <c r="G31" s="138"/>
      <c r="H31" s="136"/>
      <c r="I31" s="139"/>
      <c r="J31" s="140" t="n">
        <f aca="false">(D31-C31-(F31-E31))*24-IF(OR(G31=$N$7,G31=$N$9),-I31,0)-IF(G31=$N$8,I31,0)</f>
        <v>0</v>
      </c>
      <c r="K31" s="141" t="n">
        <f aca="false">IF(H31="Demi-journée ",IF(B31="Lu",$J$5,IF(B31="Ma",$J$6,IF(B31="Me",$J$7,IF(B31="Je",$L$5,IF(B31="Ve",$L$6,IF(B31="Sa",$L$7,IF(B31="Di",$L$8,)))))))/2,0)+IF(H31="Journée entière",IF(B31="Lu",$J$5,IF(B31="Ma",$J$6,IF(B31="Me",$J$7,IF(B31="Je",$L$5,IF(B31="Ve",$L$6,IF(B31="Sa",$L$7,IF(B31="Di",$L$8,))))))),)+IF(B31="Lu",J31-$J$5,IF(B31="Ma",J31-$J$6,IF(B31="Me",J31-$J$7,IF(B31="Je",J31-$L$5,IF(B31="Ve",J31-$L$6,IF(B31="Sa",J31-$L$7,IF(B31="Di",J31-$L$8,)))))))</f>
        <v>0</v>
      </c>
      <c r="L31" s="142" t="n">
        <f aca="false">L30+K31</f>
        <v>0</v>
      </c>
      <c r="M31" s="143"/>
      <c r="N31" s="144"/>
      <c r="O31" s="144"/>
    </row>
    <row r="32" s="69" customFormat="true" ht="22.5" hidden="false" customHeight="true" outlineLevel="0" collapsed="false">
      <c r="A32" s="134" t="n">
        <v>18</v>
      </c>
      <c r="B32" s="145" t="str">
        <f aca="false">IF(B31="Lu","Ma",IF(B31="Ma","Me", IF(B31="Me","Je", IF(B31="Je","Ve", IF(B31="Ve","Sa", IF(B31="Sa","Di", IF(B31="Di","Lu",)))))))</f>
        <v>Me</v>
      </c>
      <c r="C32" s="136"/>
      <c r="D32" s="136"/>
      <c r="E32" s="136"/>
      <c r="F32" s="137"/>
      <c r="G32" s="138"/>
      <c r="H32" s="136"/>
      <c r="I32" s="139"/>
      <c r="J32" s="140" t="n">
        <f aca="false">(D32-C32-(F32-E32))*24-IF(OR(G32=$N$7,G32=$N$9),-I32,0)-IF(G32=$N$8,I32,0)</f>
        <v>0</v>
      </c>
      <c r="K32" s="141" t="n">
        <f aca="false">IF(H32="Demi-journée ",IF(B32="Lu",$J$5,IF(B32="Ma",$J$6,IF(B32="Me",$J$7,IF(B32="Je",$L$5,IF(B32="Ve",$L$6,IF(B32="Sa",$L$7,IF(B32="Di",$L$8,)))))))/2,0)+IF(H32="Journée entière",IF(B32="Lu",$J$5,IF(B32="Ma",$J$6,IF(B32="Me",$J$7,IF(B32="Je",$L$5,IF(B32="Ve",$L$6,IF(B32="Sa",$L$7,IF(B32="Di",$L$8,))))))),)+IF(B32="Lu",J32-$J$5,IF(B32="Ma",J32-$J$6,IF(B32="Me",J32-$J$7,IF(B32="Je",J32-$L$5,IF(B32="Ve",J32-$L$6,IF(B32="Sa",J32-$L$7,IF(B32="Di",J32-$L$8,)))))))</f>
        <v>0</v>
      </c>
      <c r="L32" s="142" t="n">
        <f aca="false">L31+K32</f>
        <v>0</v>
      </c>
      <c r="M32" s="143"/>
      <c r="N32" s="144"/>
      <c r="O32" s="144"/>
    </row>
    <row r="33" s="69" customFormat="true" ht="22.5" hidden="false" customHeight="true" outlineLevel="0" collapsed="false">
      <c r="A33" s="134" t="n">
        <v>19</v>
      </c>
      <c r="B33" s="145" t="str">
        <f aca="false">IF(B32="Lu","Ma",IF(B32="Ma","Me", IF(B32="Me","Je", IF(B32="Je","Ve", IF(B32="Ve","Sa", IF(B32="Sa","Di", IF(B32="Di","Lu",)))))))</f>
        <v>Je</v>
      </c>
      <c r="C33" s="136"/>
      <c r="D33" s="136"/>
      <c r="E33" s="136"/>
      <c r="F33" s="137"/>
      <c r="G33" s="138"/>
      <c r="H33" s="136"/>
      <c r="I33" s="139"/>
      <c r="J33" s="140" t="n">
        <f aca="false">(D33-C33-(F33-E33))*24-IF(OR(G33=$N$7,G33=$N$9),-I33,0)-IF(G33=$N$8,I33,0)</f>
        <v>0</v>
      </c>
      <c r="K33" s="141" t="n">
        <f aca="false">IF(H33="Demi-journée ",IF(B33="Lu",$J$5,IF(B33="Ma",$J$6,IF(B33="Me",$J$7,IF(B33="Je",$L$5,IF(B33="Ve",$L$6,IF(B33="Sa",$L$7,IF(B33="Di",$L$8,)))))))/2,0)+IF(H33="Journée entière",IF(B33="Lu",$J$5,IF(B33="Ma",$J$6,IF(B33="Me",$J$7,IF(B33="Je",$L$5,IF(B33="Ve",$L$6,IF(B33="Sa",$L$7,IF(B33="Di",$L$8,))))))),)+IF(B33="Lu",J33-$J$5,IF(B33="Ma",J33-$J$6,IF(B33="Me",J33-$J$7,IF(B33="Je",J33-$L$5,IF(B33="Ve",J33-$L$6,IF(B33="Sa",J33-$L$7,IF(B33="Di",J33-$L$8,)))))))</f>
        <v>0</v>
      </c>
      <c r="L33" s="142" t="n">
        <f aca="false">L32+K33</f>
        <v>0</v>
      </c>
      <c r="M33" s="143"/>
      <c r="N33" s="144"/>
      <c r="O33" s="144"/>
    </row>
    <row r="34" s="69" customFormat="true" ht="22.5" hidden="false" customHeight="true" outlineLevel="0" collapsed="false">
      <c r="A34" s="134" t="n">
        <v>20</v>
      </c>
      <c r="B34" s="145" t="str">
        <f aca="false">IF(B33="Lu","Ma",IF(B33="Ma","Me", IF(B33="Me","Je", IF(B33="Je","Ve", IF(B33="Ve","Sa", IF(B33="Sa","Di", IF(B33="Di","Lu",)))))))</f>
        <v>Ve</v>
      </c>
      <c r="C34" s="136"/>
      <c r="D34" s="136"/>
      <c r="E34" s="136"/>
      <c r="F34" s="137"/>
      <c r="G34" s="138"/>
      <c r="H34" s="136"/>
      <c r="I34" s="139"/>
      <c r="J34" s="140" t="n">
        <f aca="false">(D34-C34-(F34-E34))*24-IF(OR(G34=$N$7,G34=$N$9),-I34,0)-IF(G34=$N$8,I34,0)</f>
        <v>0</v>
      </c>
      <c r="K34" s="141" t="n">
        <f aca="false">IF(H34="Demi-journée ",IF(B34="Lu",$J$5,IF(B34="Ma",$J$6,IF(B34="Me",$J$7,IF(B34="Je",$L$5,IF(B34="Ve",$L$6,IF(B34="Sa",$L$7,IF(B34="Di",$L$8,)))))))/2,0)+IF(H34="Journée entière",IF(B34="Lu",$J$5,IF(B34="Ma",$J$6,IF(B34="Me",$J$7,IF(B34="Je",$L$5,IF(B34="Ve",$L$6,IF(B34="Sa",$L$7,IF(B34="Di",$L$8,))))))),)+IF(B34="Lu",J34-$J$5,IF(B34="Ma",J34-$J$6,IF(B34="Me",J34-$J$7,IF(B34="Je",J34-$L$5,IF(B34="Ve",J34-$L$6,IF(B34="Sa",J34-$L$7,IF(B34="Di",J34-$L$8,)))))))</f>
        <v>0</v>
      </c>
      <c r="L34" s="142" t="n">
        <f aca="false">L33+K34</f>
        <v>0</v>
      </c>
      <c r="M34" s="143"/>
      <c r="N34" s="144"/>
      <c r="O34" s="144"/>
    </row>
    <row r="35" s="69" customFormat="true" ht="22.5" hidden="false" customHeight="true" outlineLevel="0" collapsed="false">
      <c r="A35" s="134" t="n">
        <v>21</v>
      </c>
      <c r="B35" s="145" t="str">
        <f aca="false">IF(B34="Lu","Ma",IF(B34="Ma","Me", IF(B34="Me","Je", IF(B34="Je","Ve", IF(B34="Ve","Sa", IF(B34="Sa","Di", IF(B34="Di","Lu",)))))))</f>
        <v>Sa</v>
      </c>
      <c r="C35" s="136"/>
      <c r="D35" s="136"/>
      <c r="E35" s="136"/>
      <c r="F35" s="137"/>
      <c r="G35" s="138"/>
      <c r="H35" s="136"/>
      <c r="I35" s="139"/>
      <c r="J35" s="140" t="n">
        <f aca="false">(D35-C35-(F35-E35))*24-IF(OR(G35=$N$7,G35=$N$9),-I35,0)-IF(G35=$N$8,I35,0)</f>
        <v>0</v>
      </c>
      <c r="K35" s="141" t="n">
        <f aca="false">IF(H35="Demi-journée ",IF(B35="Lu",$J$5,IF(B35="Ma",$J$6,IF(B35="Me",$J$7,IF(B35="Je",$L$5,IF(B35="Ve",$L$6,IF(B35="Sa",$L$7,IF(B35="Di",$L$8,)))))))/2,0)+IF(H35="Journée entière",IF(B35="Lu",$J$5,IF(B35="Ma",$J$6,IF(B35="Me",$J$7,IF(B35="Je",$L$5,IF(B35="Ve",$L$6,IF(B35="Sa",$L$7,IF(B35="Di",$L$8,))))))),)+IF(B35="Lu",J35-$J$5,IF(B35="Ma",J35-$J$6,IF(B35="Me",J35-$J$7,IF(B35="Je",J35-$L$5,IF(B35="Ve",J35-$L$6,IF(B35="Sa",J35-$L$7,IF(B35="Di",J35-$L$8,)))))))</f>
        <v>0</v>
      </c>
      <c r="L35" s="142" t="n">
        <f aca="false">L34+K35</f>
        <v>0</v>
      </c>
      <c r="M35" s="143"/>
      <c r="N35" s="144"/>
      <c r="O35" s="144"/>
    </row>
    <row r="36" s="69" customFormat="true" ht="22.5" hidden="false" customHeight="true" outlineLevel="0" collapsed="false">
      <c r="A36" s="134" t="n">
        <v>22</v>
      </c>
      <c r="B36" s="145" t="str">
        <f aca="false">IF(B35="Lu","Ma",IF(B35="Ma","Me", IF(B35="Me","Je", IF(B35="Je","Ve", IF(B35="Ve","Sa", IF(B35="Sa","Di", IF(B35="Di","Lu",)))))))</f>
        <v>Di</v>
      </c>
      <c r="C36" s="136"/>
      <c r="D36" s="136"/>
      <c r="E36" s="136"/>
      <c r="F36" s="137"/>
      <c r="G36" s="138"/>
      <c r="H36" s="136"/>
      <c r="I36" s="139"/>
      <c r="J36" s="140" t="n">
        <f aca="false">(D36-C36-(F36-E36))*24-IF(OR(G36=$N$7,G36=$N$9),-I36,0)-IF(G36=$N$8,I36,0)</f>
        <v>0</v>
      </c>
      <c r="K36" s="141" t="n">
        <f aca="false">IF(H36="Demi-journée ",IF(B36="Lu",$J$5,IF(B36="Ma",$J$6,IF(B36="Me",$J$7,IF(B36="Je",$L$5,IF(B36="Ve",$L$6,IF(B36="Sa",$L$7,IF(B36="Di",$L$8,)))))))/2,0)+IF(H36="Journée entière",IF(B36="Lu",$J$5,IF(B36="Ma",$J$6,IF(B36="Me",$J$7,IF(B36="Je",$L$5,IF(B36="Ve",$L$6,IF(B36="Sa",$L$7,IF(B36="Di",$L$8,))))))),)+IF(B36="Lu",J36-$J$5,IF(B36="Ma",J36-$J$6,IF(B36="Me",J36-$J$7,IF(B36="Je",J36-$L$5,IF(B36="Ve",J36-$L$6,IF(B36="Sa",J36-$L$7,IF(B36="Di",J36-$L$8,)))))))</f>
        <v>0</v>
      </c>
      <c r="L36" s="142" t="n">
        <f aca="false">L35+K36</f>
        <v>0</v>
      </c>
      <c r="M36" s="143"/>
      <c r="N36" s="144"/>
      <c r="O36" s="144"/>
    </row>
    <row r="37" s="69" customFormat="true" ht="22.5" hidden="false" customHeight="true" outlineLevel="0" collapsed="false">
      <c r="A37" s="134" t="n">
        <v>23</v>
      </c>
      <c r="B37" s="145" t="str">
        <f aca="false">IF(B36="Lu","Ma",IF(B36="Ma","Me", IF(B36="Me","Je", IF(B36="Je","Ve", IF(B36="Ve","Sa", IF(B36="Sa","Di", IF(B36="Di","Lu",)))))))</f>
        <v>Lu</v>
      </c>
      <c r="C37" s="136"/>
      <c r="D37" s="136"/>
      <c r="E37" s="136"/>
      <c r="F37" s="137"/>
      <c r="G37" s="138"/>
      <c r="H37" s="136"/>
      <c r="I37" s="139"/>
      <c r="J37" s="140" t="n">
        <f aca="false">(D37-C37-(F37-E37))*24-IF(OR(G37=$N$7,G37=$N$9),-I37,0)-IF(G37=$N$8,I37,0)</f>
        <v>0</v>
      </c>
      <c r="K37" s="141" t="n">
        <f aca="false">IF(H37="Demi-journée ",IF(B37="Lu",$J$5,IF(B37="Ma",$J$6,IF(B37="Me",$J$7,IF(B37="Je",$L$5,IF(B37="Ve",$L$6,IF(B37="Sa",$L$7,IF(B37="Di",$L$8,)))))))/2,0)+IF(H37="Journée entière",IF(B37="Lu",$J$5,IF(B37="Ma",$J$6,IF(B37="Me",$J$7,IF(B37="Je",$L$5,IF(B37="Ve",$L$6,IF(B37="Sa",$L$7,IF(B37="Di",$L$8,))))))),)+IF(B37="Lu",J37-$J$5,IF(B37="Ma",J37-$J$6,IF(B37="Me",J37-$J$7,IF(B37="Je",J37-$L$5,IF(B37="Ve",J37-$L$6,IF(B37="Sa",J37-$L$7,IF(B37="Di",J37-$L$8,)))))))</f>
        <v>0</v>
      </c>
      <c r="L37" s="142" t="n">
        <f aca="false">L36+K37</f>
        <v>0</v>
      </c>
      <c r="M37" s="143"/>
      <c r="N37" s="144"/>
      <c r="O37" s="144"/>
    </row>
    <row r="38" s="69" customFormat="true" ht="22.5" hidden="false" customHeight="true" outlineLevel="0" collapsed="false">
      <c r="A38" s="134" t="n">
        <v>24</v>
      </c>
      <c r="B38" s="145" t="str">
        <f aca="false">IF(B37="Lu","Ma",IF(B37="Ma","Me", IF(B37="Me","Je", IF(B37="Je","Ve", IF(B37="Ve","Sa", IF(B37="Sa","Di", IF(B37="Di","Lu",)))))))</f>
        <v>Ma</v>
      </c>
      <c r="C38" s="136"/>
      <c r="D38" s="136"/>
      <c r="E38" s="136"/>
      <c r="F38" s="137"/>
      <c r="G38" s="138"/>
      <c r="H38" s="136"/>
      <c r="I38" s="139"/>
      <c r="J38" s="140" t="n">
        <f aca="false">(D38-C38-(F38-E38))*24-IF(OR(G38=$N$7,G38=$N$9),-I38,0)-IF(G38=$N$8,I38,0)</f>
        <v>0</v>
      </c>
      <c r="K38" s="141" t="n">
        <f aca="false">IF(H38="Demi-journée ",IF(B38="Lu",$J$5,IF(B38="Ma",$J$6,IF(B38="Me",$J$7,IF(B38="Je",$L$5,IF(B38="Ve",$L$6,IF(B38="Sa",$L$7,IF(B38="Di",$L$8,)))))))/2,0)+IF(H38="Journée entière",IF(B38="Lu",$J$5,IF(B38="Ma",$J$6,IF(B38="Me",$J$7,IF(B38="Je",$L$5,IF(B38="Ve",$L$6,IF(B38="Sa",$L$7,IF(B38="Di",$L$8,))))))),)+IF(B38="Lu",J38-$J$5,IF(B38="Ma",J38-$J$6,IF(B38="Me",J38-$J$7,IF(B38="Je",J38-$L$5,IF(B38="Ve",J38-$L$6,IF(B38="Sa",J38-$L$7,IF(B38="Di",J38-$L$8,)))))))</f>
        <v>0</v>
      </c>
      <c r="L38" s="142" t="n">
        <f aca="false">L37+K38</f>
        <v>0</v>
      </c>
      <c r="M38" s="143"/>
      <c r="N38" s="144"/>
      <c r="O38" s="144"/>
    </row>
    <row r="39" s="69" customFormat="true" ht="22.5" hidden="false" customHeight="true" outlineLevel="0" collapsed="false">
      <c r="A39" s="134" t="n">
        <v>25</v>
      </c>
      <c r="B39" s="145" t="str">
        <f aca="false">IF(B38="Lu","Ma",IF(B38="Ma","Me", IF(B38="Me","Je", IF(B38="Je","Ve", IF(B38="Ve","Sa", IF(B38="Sa","Di", IF(B38="Di","Lu",)))))))</f>
        <v>Me</v>
      </c>
      <c r="C39" s="136"/>
      <c r="D39" s="136"/>
      <c r="E39" s="136"/>
      <c r="F39" s="137"/>
      <c r="G39" s="138"/>
      <c r="H39" s="136"/>
      <c r="I39" s="139"/>
      <c r="J39" s="140" t="n">
        <f aca="false">(D39-C39-(F39-E39))*24-IF(OR(G39=$N$7,G39=$N$9),-I39,0)-IF(G39=$N$8,I39,0)</f>
        <v>0</v>
      </c>
      <c r="K39" s="141" t="n">
        <f aca="false">IF(H39="Demi-journée ",IF(B39="Lu",$J$5,IF(B39="Ma",$J$6,IF(B39="Me",$J$7,IF(B39="Je",$L$5,IF(B39="Ve",$L$6,IF(B39="Sa",$L$7,IF(B39="Di",$L$8,)))))))/2,0)+IF(H39="Journée entière",IF(B39="Lu",$J$5,IF(B39="Ma",$J$6,IF(B39="Me",$J$7,IF(B39="Je",$L$5,IF(B39="Ve",$L$6,IF(B39="Sa",$L$7,IF(B39="Di",$L$8,))))))),)+IF(B39="Lu",J39-$J$5,IF(B39="Ma",J39-$J$6,IF(B39="Me",J39-$J$7,IF(B39="Je",J39-$L$5,IF(B39="Ve",J39-$L$6,IF(B39="Sa",J39-$L$7,IF(B39="Di",J39-$L$8,)))))))</f>
        <v>0</v>
      </c>
      <c r="L39" s="142" t="n">
        <f aca="false">L38+K39</f>
        <v>0</v>
      </c>
      <c r="M39" s="143"/>
      <c r="N39" s="144"/>
      <c r="O39" s="144"/>
    </row>
    <row r="40" s="69" customFormat="true" ht="22.5" hidden="false" customHeight="true" outlineLevel="0" collapsed="false">
      <c r="A40" s="134" t="n">
        <v>26</v>
      </c>
      <c r="B40" s="145" t="str">
        <f aca="false">IF(B39="Lu","Ma",IF(B39="Ma","Me", IF(B39="Me","Je", IF(B39="Je","Ve", IF(B39="Ve","Sa", IF(B39="Sa","Di", IF(B39="Di","Lu",)))))))</f>
        <v>Je</v>
      </c>
      <c r="C40" s="136"/>
      <c r="D40" s="136"/>
      <c r="E40" s="136"/>
      <c r="F40" s="137"/>
      <c r="G40" s="138"/>
      <c r="H40" s="136"/>
      <c r="I40" s="139"/>
      <c r="J40" s="140" t="n">
        <f aca="false">(D40-C40-(F40-E40))*24-IF(OR(G40=$N$7,G40=$N$9),-I40,0)-IF(G40=$N$8,I40,0)</f>
        <v>0</v>
      </c>
      <c r="K40" s="141" t="n">
        <f aca="false">IF(H40="Demi-journée ",IF(B40="Lu",$J$5,IF(B40="Ma",$J$6,IF(B40="Me",$J$7,IF(B40="Je",$L$5,IF(B40="Ve",$L$6,IF(B40="Sa",$L$7,IF(B40="Di",$L$8,)))))))/2,0)+IF(H40="Journée entière",IF(B40="Lu",$J$5,IF(B40="Ma",$J$6,IF(B40="Me",$J$7,IF(B40="Je",$L$5,IF(B40="Ve",$L$6,IF(B40="Sa",$L$7,IF(B40="Di",$L$8,))))))),)+IF(B40="Lu",J40-$J$5,IF(B40="Ma",J40-$J$6,IF(B40="Me",J40-$J$7,IF(B40="Je",J40-$L$5,IF(B40="Ve",J40-$L$6,IF(B40="Sa",J40-$L$7,IF(B40="Di",J40-$L$8,)))))))</f>
        <v>0</v>
      </c>
      <c r="L40" s="142" t="n">
        <f aca="false">L39+K40</f>
        <v>0</v>
      </c>
      <c r="M40" s="143"/>
      <c r="N40" s="144"/>
      <c r="O40" s="144"/>
    </row>
    <row r="41" s="69" customFormat="true" ht="22.5" hidden="false" customHeight="true" outlineLevel="0" collapsed="false">
      <c r="A41" s="134" t="n">
        <v>27</v>
      </c>
      <c r="B41" s="145" t="str">
        <f aca="false">IF(B40="Lu","Ma",IF(B40="Ma","Me", IF(B40="Me","Je", IF(B40="Je","Ve", IF(B40="Ve","Sa", IF(B40="Sa","Di", IF(B40="Di","Lu",)))))))</f>
        <v>Ve</v>
      </c>
      <c r="C41" s="136"/>
      <c r="D41" s="136"/>
      <c r="E41" s="136"/>
      <c r="F41" s="137"/>
      <c r="G41" s="138"/>
      <c r="H41" s="136"/>
      <c r="I41" s="139"/>
      <c r="J41" s="140" t="n">
        <f aca="false">(D41-C41-(F41-E41))*24-IF(OR(G41=$N$7,G41=$N$9),-I41,0)-IF(G41=$N$8,I41,0)</f>
        <v>0</v>
      </c>
      <c r="K41" s="141" t="n">
        <f aca="false">IF(H41="Demi-journée ",IF(B41="Lu",$J$5,IF(B41="Ma",$J$6,IF(B41="Me",$J$7,IF(B41="Je",$L$5,IF(B41="Ve",$L$6,IF(B41="Sa",$L$7,IF(B41="Di",$L$8,)))))))/2,0)+IF(H41="Journée entière",IF(B41="Lu",$J$5,IF(B41="Ma",$J$6,IF(B41="Me",$J$7,IF(B41="Je",$L$5,IF(B41="Ve",$L$6,IF(B41="Sa",$L$7,IF(B41="Di",$L$8,))))))),)+IF(B41="Lu",J41-$J$5,IF(B41="Ma",J41-$J$6,IF(B41="Me",J41-$J$7,IF(B41="Je",J41-$L$5,IF(B41="Ve",J41-$L$6,IF(B41="Sa",J41-$L$7,IF(B41="Di",J41-$L$8,)))))))</f>
        <v>0</v>
      </c>
      <c r="L41" s="142" t="n">
        <f aca="false">L40+K41</f>
        <v>0</v>
      </c>
      <c r="M41" s="143"/>
      <c r="N41" s="144"/>
      <c r="O41" s="144"/>
    </row>
    <row r="42" s="69" customFormat="true" ht="22.5" hidden="false" customHeight="true" outlineLevel="0" collapsed="false">
      <c r="A42" s="134" t="n">
        <v>28</v>
      </c>
      <c r="B42" s="145" t="str">
        <f aca="false">IF(B41="Lu","Ma",IF(B41="Ma","Me", IF(B41="Me","Je", IF(B41="Je","Ve", IF(B41="Ve","Sa", IF(B41="Sa","Di", IF(B41="Di","Lu",)))))))</f>
        <v>Sa</v>
      </c>
      <c r="C42" s="136"/>
      <c r="D42" s="136"/>
      <c r="E42" s="136"/>
      <c r="F42" s="137"/>
      <c r="G42" s="138"/>
      <c r="H42" s="136"/>
      <c r="I42" s="139"/>
      <c r="J42" s="140" t="n">
        <f aca="false">(D42-C42-(F42-E42))*24-IF(OR(G42=$N$7,G42=$N$9),-I42,0)-IF(G42=$N$8,I42,0)</f>
        <v>0</v>
      </c>
      <c r="K42" s="141" t="n">
        <f aca="false">IF(H42="Demi-journée ",IF(B42="Lu",$J$5,IF(B42="Ma",$J$6,IF(B42="Me",$J$7,IF(B42="Je",$L$5,IF(B42="Ve",$L$6,IF(B42="Sa",$L$7,IF(B42="Di",$L$8,)))))))/2,0)+IF(H42="Journée entière",IF(B42="Lu",$J$5,IF(B42="Ma",$J$6,IF(B42="Me",$J$7,IF(B42="Je",$L$5,IF(B42="Ve",$L$6,IF(B42="Sa",$L$7,IF(B42="Di",$L$8,))))))),)+IF(B42="Lu",J42-$J$5,IF(B42="Ma",J42-$J$6,IF(B42="Me",J42-$J$7,IF(B42="Je",J42-$L$5,IF(B42="Ve",J42-$L$6,IF(B42="Sa",J42-$L$7,IF(B42="Di",J42-$L$8,)))))))</f>
        <v>0</v>
      </c>
      <c r="L42" s="142" t="n">
        <f aca="false">L41+K42</f>
        <v>0</v>
      </c>
      <c r="M42" s="143"/>
      <c r="N42" s="144"/>
      <c r="O42" s="144"/>
    </row>
    <row r="43" s="69" customFormat="true" ht="22.5" hidden="false" customHeight="true" outlineLevel="0" collapsed="false">
      <c r="A43" s="134" t="n">
        <v>29</v>
      </c>
      <c r="B43" s="145" t="str">
        <f aca="false">IF(B42="Lu","Ma",IF(B42="Ma","Me", IF(B42="Me","Je", IF(B42="Je","Ve", IF(B42="Ve","Sa", IF(B42="Sa","Di", IF(B42="Di","Lu",)))))))</f>
        <v>Di</v>
      </c>
      <c r="C43" s="136"/>
      <c r="D43" s="136"/>
      <c r="E43" s="136"/>
      <c r="F43" s="137"/>
      <c r="G43" s="138"/>
      <c r="H43" s="136"/>
      <c r="I43" s="139"/>
      <c r="J43" s="140" t="n">
        <f aca="false">(D43-C43-(F43-E43))*24-IF(OR(G43=$N$7,G43=$N$9),-I43,0)-IF(G43=$N$8,I43,0)</f>
        <v>0</v>
      </c>
      <c r="K43" s="141" t="n">
        <f aca="false">IF(H43="Demi-journée ",IF(B43="Lu",$J$5,IF(B43="Ma",$J$6,IF(B43="Me",$J$7,IF(B43="Je",$L$5,IF(B43="Ve",$L$6,IF(B43="Sa",$L$7,IF(B43="Di",$L$8,)))))))/2,0)+IF(H43="Journée entière",IF(B43="Lu",$J$5,IF(B43="Ma",$J$6,IF(B43="Me",$J$7,IF(B43="Je",$L$5,IF(B43="Ve",$L$6,IF(B43="Sa",$L$7,IF(B43="Di",$L$8,))))))),)+IF(B43="Lu",J43-$J$5,IF(B43="Ma",J43-$J$6,IF(B43="Me",J43-$J$7,IF(B43="Je",J43-$L$5,IF(B43="Ve",J43-$L$6,IF(B43="Sa",J43-$L$7,IF(B43="Di",J43-$L$8,)))))))</f>
        <v>0</v>
      </c>
      <c r="L43" s="142" t="n">
        <f aca="false">L42+K43</f>
        <v>0</v>
      </c>
      <c r="M43" s="143"/>
      <c r="N43" s="144"/>
      <c r="O43" s="144"/>
    </row>
    <row r="44" s="69" customFormat="true" ht="22.5" hidden="false" customHeight="true" outlineLevel="0" collapsed="false">
      <c r="A44" s="148" t="n">
        <v>30</v>
      </c>
      <c r="B44" s="149" t="str">
        <f aca="false">IF(B43="Lu","Ma",IF(B43="Ma","Me", IF(B43="Me","Je", IF(B43="Je","Ve", IF(B43="Ve","Sa", IF(B43="Sa","Di", IF(B43="Di","Lu",)))))))</f>
        <v>Lu</v>
      </c>
      <c r="C44" s="150"/>
      <c r="D44" s="150"/>
      <c r="E44" s="150"/>
      <c r="F44" s="151"/>
      <c r="G44" s="152"/>
      <c r="H44" s="150"/>
      <c r="I44" s="95"/>
      <c r="J44" s="153" t="n">
        <f aca="false">(D44-C44-(F44-E44))*24-IF(OR(G44=$N$7,G44=$N$9),-I44,0)-IF(G44=$N$8,I44,0)</f>
        <v>0</v>
      </c>
      <c r="K44" s="154" t="n">
        <f aca="false">IF(H44="Demi-journée ",IF(B44="Lu",$J$5,IF(B44="Ma",$J$6,IF(B44="Me",$J$7,IF(B44="Je",$L$5,IF(B44="Ve",$L$6,IF(B44="Sa",$L$7,IF(B44="Di",$L$8,)))))))/2,0)+IF(H44="Journée entière",IF(B44="Lu",$J$5,IF(B44="Ma",$J$6,IF(B44="Me",$J$7,IF(B44="Je",$L$5,IF(B44="Ve",$L$6,IF(B44="Sa",$L$7,IF(B44="Di",$L$8,))))))),)+IF(B44="Lu",J44-$J$5,IF(B44="Ma",J44-$J$6,IF(B44="Me",J44-$J$7,IF(B44="Je",J44-$L$5,IF(B44="Ve",J44-$L$6,IF(B44="Sa",J44-$L$7,IF(B44="Di",J44-$L$8,)))))))</f>
        <v>0</v>
      </c>
      <c r="L44" s="155" t="n">
        <f aca="false">L43+K44</f>
        <v>0</v>
      </c>
      <c r="M44" s="143"/>
      <c r="N44" s="156"/>
      <c r="O44" s="156"/>
    </row>
    <row r="45" s="69" customFormat="true" ht="22.5" hidden="false" customHeight="true" outlineLevel="0" collapsed="false">
      <c r="A45" s="157"/>
      <c r="B45" s="158"/>
      <c r="C45" s="159"/>
      <c r="D45" s="159"/>
      <c r="E45" s="159"/>
      <c r="F45" s="159"/>
      <c r="G45" s="160"/>
      <c r="H45" s="160"/>
      <c r="I45" s="159"/>
      <c r="J45" s="161"/>
      <c r="K45" s="162"/>
      <c r="L45" s="162"/>
      <c r="M45" s="143"/>
      <c r="N45" s="163"/>
      <c r="O45" s="163"/>
    </row>
    <row r="46" s="69" customFormat="true" ht="20.25" hidden="false" customHeight="false" outlineLevel="0" collapsed="false">
      <c r="A46" s="158"/>
      <c r="B46" s="158"/>
      <c r="C46" s="158"/>
      <c r="D46" s="158"/>
      <c r="E46" s="158"/>
      <c r="F46" s="158"/>
      <c r="G46" s="158"/>
      <c r="H46" s="158"/>
      <c r="I46" s="158"/>
      <c r="J46" s="164"/>
      <c r="K46" s="164"/>
      <c r="L46" s="161"/>
      <c r="M46" s="158"/>
      <c r="N46" s="158"/>
      <c r="O46" s="158"/>
    </row>
    <row r="47" s="69" customFormat="true" ht="20.25" hidden="false" customHeight="false" outlineLevel="0" collapsed="false">
      <c r="A47" s="165" t="s">
        <v>90</v>
      </c>
      <c r="B47" s="158"/>
      <c r="C47" s="158"/>
      <c r="D47" s="158"/>
      <c r="E47" s="158"/>
      <c r="F47" s="158"/>
      <c r="G47" s="158"/>
      <c r="H47" s="158"/>
      <c r="I47" s="158"/>
      <c r="J47" s="164"/>
      <c r="K47" s="164"/>
      <c r="L47" s="166" t="n">
        <f aca="false">L44</f>
        <v>0</v>
      </c>
      <c r="M47" s="158"/>
      <c r="N47" s="158"/>
      <c r="O47" s="158"/>
    </row>
    <row r="48" s="74" customFormat="true" ht="19.5" hidden="false" customHeight="false" outlineLevel="0" collapsed="false">
      <c r="A48" s="167"/>
      <c r="B48" s="143"/>
      <c r="C48" s="143"/>
      <c r="D48" s="143"/>
      <c r="E48" s="143"/>
      <c r="F48" s="143"/>
      <c r="G48" s="143"/>
      <c r="H48" s="143"/>
      <c r="I48" s="143"/>
      <c r="J48" s="132"/>
      <c r="K48" s="132"/>
      <c r="L48" s="162"/>
      <c r="M48" s="143"/>
      <c r="N48" s="143"/>
      <c r="O48" s="143"/>
    </row>
    <row r="49" s="69" customFormat="true" ht="19.5" hidden="false" customHeight="false" outlineLevel="0" collapsed="false">
      <c r="A49" s="158"/>
      <c r="B49" s="158"/>
      <c r="C49" s="158"/>
      <c r="D49" s="158"/>
      <c r="E49" s="158"/>
      <c r="F49" s="158"/>
      <c r="G49" s="158"/>
      <c r="H49" s="158"/>
      <c r="I49" s="158"/>
      <c r="J49" s="164"/>
      <c r="K49" s="164"/>
      <c r="L49" s="164"/>
      <c r="M49" s="158"/>
      <c r="N49" s="158"/>
      <c r="O49" s="158"/>
    </row>
    <row r="50" s="69" customFormat="true" ht="19.5" hidden="false" customHeight="false" outlineLevel="0" collapsed="false">
      <c r="A50" s="165" t="s">
        <v>91</v>
      </c>
      <c r="B50" s="158"/>
      <c r="C50" s="158"/>
      <c r="D50" s="158"/>
      <c r="E50" s="158"/>
      <c r="F50" s="158"/>
      <c r="G50" s="158"/>
      <c r="H50" s="158"/>
      <c r="I50" s="158"/>
      <c r="J50" s="164"/>
      <c r="K50" s="164"/>
      <c r="L50" s="164"/>
      <c r="M50" s="158"/>
      <c r="N50" s="158"/>
      <c r="O50" s="158"/>
    </row>
    <row r="51" s="69" customFormat="true" ht="19.5" hidden="false" customHeight="false" outlineLevel="0" collapsed="false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</row>
    <row r="52" s="69" customFormat="true" ht="19.5" hidden="false" customHeight="false" outlineLevel="0" collapsed="false"/>
    <row r="53" s="69" customFormat="true" ht="19.5" hidden="false" customHeight="false" outlineLevel="0" collapsed="false">
      <c r="A53" s="168"/>
      <c r="B53" s="168"/>
      <c r="C53" s="168"/>
      <c r="D53" s="168"/>
      <c r="E53" s="168"/>
      <c r="F53" s="168"/>
    </row>
    <row r="54" s="69" customFormat="true" ht="19.5" hidden="false" customHeight="false" outlineLevel="0" collapsed="false"/>
    <row r="55" s="69" customFormat="true" ht="19.5" hidden="false" customHeight="false" outlineLevel="0" collapsed="false"/>
    <row r="56" s="69" customFormat="true" ht="19.5" hidden="false" customHeight="false" outlineLevel="0" collapsed="false"/>
    <row r="57" s="69" customFormat="true" ht="19.5" hidden="false" customHeight="false" outlineLevel="0" collapsed="false"/>
    <row r="58" s="69" customFormat="true" ht="19.5" hidden="false" customHeight="false" outlineLevel="0" collapsed="false"/>
    <row r="59" s="69" customFormat="true" ht="19.5" hidden="false" customHeight="false" outlineLevel="0" collapsed="false"/>
    <row r="60" s="69" customFormat="true" ht="19.5" hidden="false" customHeight="false" outlineLevel="0" collapsed="false"/>
    <row r="61" s="69" customFormat="true" ht="19.5" hidden="false" customHeight="false" outlineLevel="0" collapsed="false"/>
    <row r="62" s="69" customFormat="true" ht="19.5" hidden="false" customHeight="false" outlineLevel="0" collapsed="false"/>
    <row r="63" s="69" customFormat="true" ht="19.5" hidden="false" customHeight="false" outlineLevel="0" collapsed="false"/>
    <row r="64" s="69" customFormat="true" ht="19.5" hidden="false" customHeight="false" outlineLevel="0" collapsed="false"/>
    <row r="65" s="69" customFormat="true" ht="19.5" hidden="false" customHeight="false" outlineLevel="0" collapsed="false"/>
    <row r="66" s="69" customFormat="true" ht="19.5" hidden="false" customHeight="false" outlineLevel="0" collapsed="false"/>
    <row r="67" s="69" customFormat="true" ht="19.5" hidden="false" customHeight="false" outlineLevel="0" collapsed="false"/>
    <row r="68" s="69" customFormat="true" ht="19.5" hidden="false" customHeight="false" outlineLevel="0" collapsed="false"/>
    <row r="69" s="69" customFormat="true" ht="19.5" hidden="false" customHeight="false" outlineLevel="0" collapsed="false"/>
    <row r="70" s="69" customFormat="true" ht="19.5" hidden="false" customHeight="false" outlineLevel="0" collapsed="false"/>
    <row r="71" s="69" customFormat="true" ht="19.5" hidden="false" customHeight="false" outlineLevel="0" collapsed="false"/>
    <row r="72" s="69" customFormat="true" ht="19.5" hidden="false" customHeight="false" outlineLevel="0" collapsed="false"/>
    <row r="73" s="69" customFormat="true" ht="19.5" hidden="false" customHeight="false" outlineLevel="0" collapsed="false"/>
    <row r="74" s="69" customFormat="true" ht="19.5" hidden="false" customHeight="false" outlineLevel="0" collapsed="false"/>
    <row r="75" s="69" customFormat="true" ht="19.5" hidden="false" customHeight="false" outlineLevel="0" collapsed="false"/>
  </sheetData>
  <sheetProtection algorithmName="SHA-512" hashValue="LUUrVbeRcM6ZCU9Ez/IXS32kVnwHWGu9p0E8ShonBn5HbDm3Pq0DdkX+aahY4Jfj97kS/3s3GuoFq/1rrvb9TQ==" saltValue="eEjDO1rFKza9OnPhRt/Sxg==" spinCount="100000" sheet="true" selectLockedCells="true"/>
  <mergeCells count="42">
    <mergeCell ref="A3:F3"/>
    <mergeCell ref="N3:O3"/>
    <mergeCell ref="A5:D5"/>
    <mergeCell ref="E5:F5"/>
    <mergeCell ref="A6:D6"/>
    <mergeCell ref="E6:F6"/>
    <mergeCell ref="A7:D7"/>
    <mergeCell ref="E7:F7"/>
    <mergeCell ref="A8:D8"/>
    <mergeCell ref="E8:F8"/>
    <mergeCell ref="N11:O13"/>
    <mergeCell ref="A13:C13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44:O44"/>
  </mergeCells>
  <conditionalFormatting sqref="A45:L45">
    <cfRule type="expression" priority="2" aboveAverage="0" equalAverage="0" bottom="0" percent="0" rank="0" text="" dxfId="392">
      <formula>$G45="MU = Mutterschaft"</formula>
    </cfRule>
    <cfRule type="expression" priority="3" aboveAverage="0" equalAverage="0" bottom="0" percent="0" rank="0" text="" dxfId="393">
      <formula>$G45="TK = Tagungen/Kurse"</formula>
    </cfRule>
    <cfRule type="expression" priority="4" aboveAverage="0" equalAverage="0" bottom="0" percent="0" rank="0" text="" dxfId="394">
      <formula>$G45="KO = Kompensation"</formula>
    </cfRule>
    <cfRule type="expression" priority="5" aboveAverage="0" equalAverage="0" bottom="0" percent="0" rank="0" text="" dxfId="395">
      <formula>$G45="BE = Bez. Urlaubstage"</formula>
    </cfRule>
    <cfRule type="expression" priority="6" aboveAverage="0" equalAverage="0" bottom="0" percent="0" rank="0" text="" dxfId="396">
      <formula>$G45="UN = Unfall"</formula>
    </cfRule>
    <cfRule type="expression" priority="7" aboveAverage="0" equalAverage="0" bottom="0" percent="0" rank="0" text="" dxfId="397">
      <formula>$G45="KR = Krankheit"</formula>
    </cfRule>
    <cfRule type="expression" priority="8" aboveAverage="0" equalAverage="0" bottom="0" percent="0" rank="0" text="" dxfId="398">
      <formula>$G45="FT = Feiertag"</formula>
    </cfRule>
    <cfRule type="expression" priority="9" aboveAverage="0" equalAverage="0" bottom="0" percent="0" rank="0" text="" dxfId="399">
      <formula>$G45="FE = Ferien"</formula>
    </cfRule>
  </conditionalFormatting>
  <conditionalFormatting sqref="L47:L48">
    <cfRule type="expression" priority="10" aboveAverage="0" equalAverage="0" bottom="0" percent="0" rank="0" text="" dxfId="400">
      <formula>$G47="MU = Mutterschaft"</formula>
    </cfRule>
    <cfRule type="expression" priority="11" aboveAverage="0" equalAverage="0" bottom="0" percent="0" rank="0" text="" dxfId="401">
      <formula>$G47="TK = Tagungen/Kurse"</formula>
    </cfRule>
    <cfRule type="expression" priority="12" aboveAverage="0" equalAverage="0" bottom="0" percent="0" rank="0" text="" dxfId="402">
      <formula>$G47="KO = Kompensation"</formula>
    </cfRule>
    <cfRule type="expression" priority="13" aboveAverage="0" equalAverage="0" bottom="0" percent="0" rank="0" text="" dxfId="403">
      <formula>$G47="BE = Bez. Urlaubstage"</formula>
    </cfRule>
    <cfRule type="expression" priority="14" aboveAverage="0" equalAverage="0" bottom="0" percent="0" rank="0" text="" dxfId="404">
      <formula>$G47="UN = Unfall"</formula>
    </cfRule>
    <cfRule type="expression" priority="15" aboveAverage="0" equalAverage="0" bottom="0" percent="0" rank="0" text="" dxfId="405">
      <formula>$G47="KR = Krankheit"</formula>
    </cfRule>
    <cfRule type="expression" priority="16" aboveAverage="0" equalAverage="0" bottom="0" percent="0" rank="0" text="" dxfId="406">
      <formula>$G47="FT = Feiertag"</formula>
    </cfRule>
    <cfRule type="expression" priority="17" aboveAverage="0" equalAverage="0" bottom="0" percent="0" rank="0" text="" dxfId="407">
      <formula>$G47="FE = Ferien"</formula>
    </cfRule>
  </conditionalFormatting>
  <conditionalFormatting sqref="L13">
    <cfRule type="expression" priority="18" aboveAverage="0" equalAverage="0" bottom="0" percent="0" rank="0" text="" dxfId="408">
      <formula>$G13="MU = Mutterschaft"</formula>
    </cfRule>
    <cfRule type="expression" priority="19" aboveAverage="0" equalAverage="0" bottom="0" percent="0" rank="0" text="" dxfId="409">
      <formula>$G13="TK = Tagungen/Kurse"</formula>
    </cfRule>
    <cfRule type="expression" priority="20" aboveAverage="0" equalAverage="0" bottom="0" percent="0" rank="0" text="" dxfId="410">
      <formula>$G13="KO = Kompensation"</formula>
    </cfRule>
    <cfRule type="expression" priority="21" aboveAverage="0" equalAverage="0" bottom="0" percent="0" rank="0" text="" dxfId="411">
      <formula>$G13="BE = Bez. Urlaubstage"</formula>
    </cfRule>
    <cfRule type="expression" priority="22" aboveAverage="0" equalAverage="0" bottom="0" percent="0" rank="0" text="" dxfId="412">
      <formula>$G13="UN = Unfall"</formula>
    </cfRule>
    <cfRule type="expression" priority="23" aboveAverage="0" equalAverage="0" bottom="0" percent="0" rank="0" text="" dxfId="413">
      <formula>$G13="KR = Krankheit"</formula>
    </cfRule>
    <cfRule type="expression" priority="24" aboveAverage="0" equalAverage="0" bottom="0" percent="0" rank="0" text="" dxfId="414">
      <formula>$G13="FT = Feiertag"</formula>
    </cfRule>
    <cfRule type="expression" priority="25" aboveAverage="0" equalAverage="0" bottom="0" percent="0" rank="0" text="" dxfId="415">
      <formula>$G13="FE = Ferien"</formula>
    </cfRule>
  </conditionalFormatting>
  <conditionalFormatting sqref="L5:L8">
    <cfRule type="expression" priority="26" aboveAverage="0" equalAverage="0" bottom="0" percent="0" rank="0" text="" dxfId="416">
      <formula>$G5="MU = Mutterschaft"</formula>
    </cfRule>
    <cfRule type="expression" priority="27" aboveAverage="0" equalAverage="0" bottom="0" percent="0" rank="0" text="" dxfId="417">
      <formula>$G5="TK = Tagungen/Kurse"</formula>
    </cfRule>
    <cfRule type="expression" priority="28" aboveAverage="0" equalAverage="0" bottom="0" percent="0" rank="0" text="" dxfId="418">
      <formula>$G5="KO = Kompensation"</formula>
    </cfRule>
    <cfRule type="expression" priority="29" aboveAverage="0" equalAverage="0" bottom="0" percent="0" rank="0" text="" dxfId="419">
      <formula>$G5="BE = Bez. Urlaubstage"</formula>
    </cfRule>
    <cfRule type="expression" priority="30" aboveAverage="0" equalAverage="0" bottom="0" percent="0" rank="0" text="" dxfId="420">
      <formula>$G5="UN = Unfall"</formula>
    </cfRule>
    <cfRule type="expression" priority="31" aboveAverage="0" equalAverage="0" bottom="0" percent="0" rank="0" text="" dxfId="421">
      <formula>$G5="KR = Krankheit"</formula>
    </cfRule>
    <cfRule type="expression" priority="32" aboveAverage="0" equalAverage="0" bottom="0" percent="0" rank="0" text="" dxfId="422">
      <formula>$G5="FT = Feiertag"</formula>
    </cfRule>
    <cfRule type="expression" priority="33" aboveAverage="0" equalAverage="0" bottom="0" percent="0" rank="0" text="" dxfId="423">
      <formula>$G5="FE = Ferien"</formula>
    </cfRule>
  </conditionalFormatting>
  <conditionalFormatting sqref="J5:J7">
    <cfRule type="expression" priority="34" aboveAverage="0" equalAverage="0" bottom="0" percent="0" rank="0" text="" dxfId="424">
      <formula>$G5="MU = Mutterschaft"</formula>
    </cfRule>
    <cfRule type="expression" priority="35" aboveAverage="0" equalAverage="0" bottom="0" percent="0" rank="0" text="" dxfId="425">
      <formula>$G5="TK = Tagungen/Kurse"</formula>
    </cfRule>
    <cfRule type="expression" priority="36" aboveAverage="0" equalAverage="0" bottom="0" percent="0" rank="0" text="" dxfId="426">
      <formula>$G5="KO = Kompensation"</formula>
    </cfRule>
    <cfRule type="expression" priority="37" aboveAverage="0" equalAverage="0" bottom="0" percent="0" rank="0" text="" dxfId="427">
      <formula>$G5="BE = Bez. Urlaubstage"</formula>
    </cfRule>
    <cfRule type="expression" priority="38" aboveAverage="0" equalAverage="0" bottom="0" percent="0" rank="0" text="" dxfId="428">
      <formula>$G5="UN = Unfall"</formula>
    </cfRule>
    <cfRule type="expression" priority="39" aboveAverage="0" equalAverage="0" bottom="0" percent="0" rank="0" text="" dxfId="429">
      <formula>$G5="KR = Krankheit"</formula>
    </cfRule>
    <cfRule type="expression" priority="40" aboveAverage="0" equalAverage="0" bottom="0" percent="0" rank="0" text="" dxfId="430">
      <formula>$G5="FT = Feiertag"</formula>
    </cfRule>
    <cfRule type="expression" priority="41" aboveAverage="0" equalAverage="0" bottom="0" percent="0" rank="0" text="" dxfId="431">
      <formula>$G5="FE = Ferien"</formula>
    </cfRule>
  </conditionalFormatting>
  <conditionalFormatting sqref="A15:L44">
    <cfRule type="expression" priority="42" aboveAverage="0" equalAverage="0" bottom="0" percent="0" rank="0" text="" dxfId="432">
      <formula>$G15="MAT = maternité"</formula>
    </cfRule>
    <cfRule type="expression" priority="43" aboveAverage="0" equalAverage="0" bottom="0" percent="0" rank="0" text="" dxfId="433">
      <formula>$G15="RC = réunions/cours"</formula>
    </cfRule>
    <cfRule type="expression" priority="44" aboveAverage="0" equalAverage="0" bottom="0" percent="0" rank="0" text="" dxfId="434">
      <formula>$G15="CO = compensation"</formula>
    </cfRule>
    <cfRule type="expression" priority="45" aboveAverage="0" equalAverage="0" bottom="0" percent="0" rank="0" text="" dxfId="435">
      <formula>$G15="CP = jours de congé payés"</formula>
    </cfRule>
    <cfRule type="expression" priority="46" aboveAverage="0" equalAverage="0" bottom="0" percent="0" rank="0" text="" dxfId="436">
      <formula>$G15="AC = accident"</formula>
    </cfRule>
    <cfRule type="expression" priority="47" aboveAverage="0" equalAverage="0" bottom="0" percent="0" rank="0" text="" dxfId="437">
      <formula>$G15="MA = maladie"</formula>
    </cfRule>
    <cfRule type="expression" priority="48" aboveAverage="0" equalAverage="0" bottom="0" percent="0" rank="0" text="" dxfId="438">
      <formula>$G15="JF = jour férié"</formula>
    </cfRule>
    <cfRule type="expression" priority="49" aboveAverage="0" equalAverage="0" bottom="0" percent="0" rank="0" text="" dxfId="439">
      <formula>$G15="VA = vacances"</formula>
    </cfRule>
  </conditionalFormatting>
  <conditionalFormatting sqref="A15:L44">
    <cfRule type="expression" priority="50" aboveAverage="0" equalAverage="0" bottom="0" percent="0" rank="0" text="" dxfId="440">
      <formula>$B15="Di"</formula>
    </cfRule>
    <cfRule type="expression" priority="51" aboveAverage="0" equalAverage="0" bottom="0" percent="0" rank="0" text="" dxfId="441">
      <formula>$G15="JL = jour libre hebdomadaire"</formula>
    </cfRule>
    <cfRule type="expression" priority="52" aboveAverage="0" equalAverage="0" bottom="0" percent="0" rank="0" text="" dxfId="442">
      <formula>$G15="AB = absence brève"</formula>
    </cfRule>
  </conditionalFormatting>
  <dataValidations count="6">
    <dataValidation allowBlank="true" errorTitle="Ungültiges Format" operator="between" showDropDown="false" showErrorMessage="true" showInputMessage="true" sqref="I15:I44" type="decimal">
      <formula1>0</formula1>
      <formula2>14</formula2>
    </dataValidation>
    <dataValidation allowBlank="true" error="Bitte geben Sie die Uhrzeit mit Doppeltpunkt an. Beispiel: 00:00" errorTitle="Ungültiges Format" operator="between" showDropDown="false" showErrorMessage="true" showInputMessage="true" sqref="C15:F44" type="time">
      <formula1>0</formula1>
      <formula2>0.999305555555556</formula2>
    </dataValidation>
    <dataValidation allowBlank="true" operator="between" showDropDown="false" showErrorMessage="true" showInputMessage="true" sqref="I45" type="time">
      <formula1>0</formula1>
      <formula2>0.583333333333333</formula2>
    </dataValidation>
    <dataValidation allowBlank="true" operator="between" showDropDown="false" showErrorMessage="true" showInputMessage="true" sqref="H45" type="list">
      <formula1>IF(ISTEXT(G45)=1,Ferien,0)</formula1>
      <formula2>0</formula2>
    </dataValidation>
    <dataValidation allowBlank="true" operator="between" showDropDown="false" showErrorMessage="true" showInputMessage="true" sqref="H15:H44" type="list">
      <formula1>IF(OR(G15="VA = vacances",G15="JF = jour férié",G15="JL = jour libre hebdomadaire"),Ferien,0)</formula1>
      <formula2>0</formula2>
    </dataValidation>
    <dataValidation allowBlank="true" operator="between" showDropDown="false" showErrorMessage="true" showInputMessage="true" sqref="G15:G45" type="list">
      <formula1>Legenden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&amp;RPK Coiffure, Version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76"/>
  <sheetViews>
    <sheetView showFormulas="false" showGridLines="fals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B15" activeCellId="0" sqref="B15"/>
    </sheetView>
  </sheetViews>
  <sheetFormatPr defaultColWidth="11.43359375" defaultRowHeight="15" zeroHeight="false" outlineLevelRow="0" outlineLevelCol="0"/>
  <cols>
    <col collapsed="false" customWidth="true" hidden="false" outlineLevel="0" max="1" min="1" style="49" width="13.14"/>
    <col collapsed="false" customWidth="true" hidden="false" outlineLevel="0" max="2" min="2" style="49" width="14.43"/>
    <col collapsed="false" customWidth="true" hidden="false" outlineLevel="0" max="6" min="3" style="49" width="10.71"/>
    <col collapsed="false" customWidth="true" hidden="false" outlineLevel="0" max="7" min="7" style="49" width="36"/>
    <col collapsed="false" customWidth="true" hidden="false" outlineLevel="0" max="8" min="8" style="49" width="18.85"/>
    <col collapsed="false" customWidth="true" hidden="false" outlineLevel="0" max="9" min="9" style="49" width="22.43"/>
    <col collapsed="false" customWidth="true" hidden="false" outlineLevel="0" max="12" min="10" style="49" width="15.71"/>
    <col collapsed="false" customWidth="true" hidden="false" outlineLevel="0" max="13" min="13" style="49" width="1.71"/>
    <col collapsed="false" customWidth="true" hidden="false" outlineLevel="0" max="15" min="14" style="49" width="35.71"/>
    <col collapsed="false" customWidth="false" hidden="false" outlineLevel="0" max="1024" min="16" style="49" width="11.42"/>
  </cols>
  <sheetData>
    <row r="1" s="57" customFormat="true" ht="24" hidden="false" customHeight="false" outlineLevel="0" collapsed="false">
      <c r="A1" s="55" t="s">
        <v>0</v>
      </c>
      <c r="B1" s="55"/>
      <c r="C1" s="55"/>
      <c r="D1" s="55"/>
      <c r="E1" s="55"/>
      <c r="F1" s="55"/>
      <c r="G1" s="56"/>
      <c r="H1" s="56"/>
      <c r="I1" s="56"/>
      <c r="J1" s="56"/>
      <c r="K1" s="56"/>
      <c r="M1" s="56"/>
      <c r="N1" s="58" t="s">
        <v>40</v>
      </c>
      <c r="O1" s="59" t="n">
        <f aca="false">'Vue d’ensemble'!O1</f>
        <v>2019</v>
      </c>
    </row>
    <row r="2" customFormat="false" ht="6.75" hidden="false" customHeight="true" outlineLevel="0" collapsed="false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1"/>
      <c r="N2" s="61"/>
      <c r="O2" s="62"/>
    </row>
    <row r="3" s="69" customFormat="true" ht="16.5" hidden="false" customHeight="true" outlineLevel="0" collapsed="false">
      <c r="A3" s="63" t="s">
        <v>66</v>
      </c>
      <c r="B3" s="63"/>
      <c r="C3" s="63"/>
      <c r="D3" s="63"/>
      <c r="E3" s="63"/>
      <c r="F3" s="63"/>
      <c r="G3" s="64"/>
      <c r="H3" s="65"/>
      <c r="I3" s="66" t="s">
        <v>67</v>
      </c>
      <c r="J3" s="67" t="s">
        <v>68</v>
      </c>
      <c r="K3" s="68" t="s">
        <v>67</v>
      </c>
      <c r="L3" s="67" t="s">
        <v>68</v>
      </c>
      <c r="M3" s="64"/>
      <c r="N3" s="63" t="s">
        <v>69</v>
      </c>
      <c r="O3" s="63"/>
    </row>
    <row r="4" s="74" customFormat="true" ht="6.75" hidden="false" customHeight="true" outlineLevel="0" collapsed="false">
      <c r="A4" s="70"/>
      <c r="B4" s="64"/>
      <c r="C4" s="64"/>
      <c r="D4" s="71"/>
      <c r="E4" s="64"/>
      <c r="F4" s="71"/>
      <c r="G4" s="64"/>
      <c r="H4" s="64"/>
      <c r="I4" s="72"/>
      <c r="J4" s="64"/>
      <c r="K4" s="73"/>
      <c r="L4" s="71"/>
      <c r="M4" s="64"/>
      <c r="N4" s="70"/>
      <c r="O4" s="71"/>
    </row>
    <row r="5" s="69" customFormat="true" ht="19.5" hidden="false" customHeight="false" outlineLevel="0" collapsed="false">
      <c r="A5" s="75" t="s">
        <v>70</v>
      </c>
      <c r="B5" s="75"/>
      <c r="C5" s="75"/>
      <c r="D5" s="75"/>
      <c r="E5" s="76" t="str">
        <f aca="false">CONCATENATE('Vue d’ensemble'!D5," ",'Vue d’ensemble'!D4)</f>
        <v>Marie Modèle</v>
      </c>
      <c r="F5" s="76"/>
      <c r="G5" s="77"/>
      <c r="I5" s="78" t="s">
        <v>71</v>
      </c>
      <c r="J5" s="79" t="n">
        <v>0</v>
      </c>
      <c r="K5" s="80" t="s">
        <v>72</v>
      </c>
      <c r="L5" s="81" t="n">
        <v>0</v>
      </c>
      <c r="M5" s="74"/>
      <c r="N5" s="82" t="s">
        <v>45</v>
      </c>
      <c r="O5" s="83" t="s">
        <v>52</v>
      </c>
    </row>
    <row r="6" s="69" customFormat="true" ht="20.25" hidden="false" customHeight="false" outlineLevel="0" collapsed="false">
      <c r="A6" s="75" t="s">
        <v>12</v>
      </c>
      <c r="B6" s="75"/>
      <c r="C6" s="75"/>
      <c r="D6" s="75"/>
      <c r="E6" s="84" t="n">
        <f aca="false">'Vue d’ensemble'!J9</f>
        <v>100</v>
      </c>
      <c r="F6" s="84"/>
      <c r="G6" s="77"/>
      <c r="I6" s="78" t="s">
        <v>73</v>
      </c>
      <c r="J6" s="79" t="n">
        <v>0</v>
      </c>
      <c r="K6" s="80" t="s">
        <v>74</v>
      </c>
      <c r="L6" s="81" t="n">
        <v>0</v>
      </c>
      <c r="M6" s="74"/>
      <c r="N6" s="85" t="s">
        <v>46</v>
      </c>
      <c r="O6" s="86" t="s">
        <v>61</v>
      </c>
    </row>
    <row r="7" s="69" customFormat="true" ht="19.5" hidden="false" customHeight="false" outlineLevel="0" collapsed="false">
      <c r="A7" s="75" t="s">
        <v>75</v>
      </c>
      <c r="B7" s="75"/>
      <c r="C7" s="75"/>
      <c r="D7" s="75"/>
      <c r="E7" s="87" t="n">
        <f aca="false">SUM(J5:J7,L5:L8)</f>
        <v>0</v>
      </c>
      <c r="F7" s="87"/>
      <c r="G7" s="77"/>
      <c r="I7" s="78" t="s">
        <v>76</v>
      </c>
      <c r="J7" s="79" t="n">
        <v>0</v>
      </c>
      <c r="K7" s="80" t="s">
        <v>77</v>
      </c>
      <c r="L7" s="81" t="n">
        <v>0</v>
      </c>
      <c r="M7" s="74"/>
      <c r="N7" s="88" t="s">
        <v>48</v>
      </c>
      <c r="O7" s="89" t="s">
        <v>58</v>
      </c>
    </row>
    <row r="8" s="69" customFormat="true" ht="20.25" hidden="false" customHeight="false" outlineLevel="0" collapsed="false">
      <c r="A8" s="90" t="s">
        <v>14</v>
      </c>
      <c r="B8" s="90"/>
      <c r="C8" s="90"/>
      <c r="D8" s="90"/>
      <c r="E8" s="91" t="str">
        <f aca="false">'Vue d’ensemble'!J11</f>
        <v>variable</v>
      </c>
      <c r="F8" s="91"/>
      <c r="G8" s="77"/>
      <c r="H8" s="77"/>
      <c r="I8" s="92"/>
      <c r="J8" s="93"/>
      <c r="K8" s="94" t="s">
        <v>78</v>
      </c>
      <c r="L8" s="95" t="n">
        <v>0</v>
      </c>
      <c r="M8" s="74"/>
      <c r="N8" s="96" t="s">
        <v>63</v>
      </c>
      <c r="O8" s="97" t="s">
        <v>65</v>
      </c>
    </row>
    <row r="9" s="69" customFormat="true" ht="20.25" hidden="false" customHeight="false" outlineLevel="0" collapsed="false">
      <c r="M9" s="74"/>
      <c r="N9" s="98" t="s">
        <v>50</v>
      </c>
      <c r="O9" s="99" t="s">
        <v>55</v>
      </c>
    </row>
    <row r="10" s="74" customFormat="true" ht="6.75" hidden="false" customHeight="true" outlineLevel="0" collapsed="false">
      <c r="A10" s="100"/>
      <c r="B10" s="100"/>
      <c r="C10" s="101"/>
      <c r="D10" s="101"/>
      <c r="E10" s="102"/>
      <c r="F10" s="102"/>
      <c r="G10" s="102"/>
      <c r="H10" s="102"/>
      <c r="J10" s="102"/>
    </row>
    <row r="11" s="111" customFormat="true" ht="44.25" hidden="false" customHeight="true" outlineLevel="0" collapsed="false">
      <c r="A11" s="103" t="s">
        <v>79</v>
      </c>
      <c r="B11" s="104" t="s">
        <v>67</v>
      </c>
      <c r="C11" s="104" t="s">
        <v>80</v>
      </c>
      <c r="D11" s="104" t="s">
        <v>81</v>
      </c>
      <c r="E11" s="105" t="s">
        <v>82</v>
      </c>
      <c r="F11" s="106" t="s">
        <v>83</v>
      </c>
      <c r="G11" s="103" t="s">
        <v>84</v>
      </c>
      <c r="H11" s="105" t="s">
        <v>85</v>
      </c>
      <c r="I11" s="106" t="s">
        <v>86</v>
      </c>
      <c r="J11" s="107" t="s">
        <v>87</v>
      </c>
      <c r="K11" s="105" t="s">
        <v>88</v>
      </c>
      <c r="L11" s="108" t="s">
        <v>28</v>
      </c>
      <c r="M11" s="109"/>
      <c r="N11" s="110" t="s">
        <v>29</v>
      </c>
      <c r="O11" s="110"/>
    </row>
    <row r="12" s="109" customFormat="true" ht="6.75" hidden="false" customHeight="true" outlineLevel="0" collapsed="false">
      <c r="A12" s="112"/>
      <c r="E12" s="100"/>
      <c r="F12" s="113"/>
      <c r="G12" s="114"/>
      <c r="H12" s="100"/>
      <c r="I12" s="115"/>
      <c r="J12" s="116"/>
      <c r="K12" s="117"/>
      <c r="L12" s="118"/>
      <c r="N12" s="110"/>
      <c r="O12" s="110"/>
    </row>
    <row r="13" s="69" customFormat="true" ht="22.5" hidden="false" customHeight="true" outlineLevel="0" collapsed="false">
      <c r="A13" s="119" t="s">
        <v>89</v>
      </c>
      <c r="B13" s="119"/>
      <c r="C13" s="119"/>
      <c r="D13" s="120"/>
      <c r="E13" s="120"/>
      <c r="F13" s="121"/>
      <c r="G13" s="122"/>
      <c r="H13" s="123"/>
      <c r="I13" s="121"/>
      <c r="J13" s="124"/>
      <c r="K13" s="125"/>
      <c r="L13" s="126" t="n">
        <f aca="false">Septembre!L47</f>
        <v>0</v>
      </c>
      <c r="M13" s="74"/>
      <c r="N13" s="110"/>
      <c r="O13" s="110"/>
    </row>
    <row r="14" s="74" customFormat="true" ht="6.75" hidden="false" customHeight="true" outlineLevel="0" collapsed="false">
      <c r="A14" s="127"/>
      <c r="E14" s="101"/>
      <c r="F14" s="128"/>
      <c r="G14" s="129"/>
      <c r="H14" s="130"/>
      <c r="I14" s="71"/>
      <c r="J14" s="131"/>
      <c r="K14" s="132"/>
      <c r="L14" s="133"/>
      <c r="N14" s="70"/>
      <c r="O14" s="71"/>
    </row>
    <row r="15" s="69" customFormat="true" ht="22.5" hidden="false" customHeight="true" outlineLevel="0" collapsed="false">
      <c r="A15" s="134" t="n">
        <v>1</v>
      </c>
      <c r="B15" s="169" t="str">
        <f aca="false">IF(Septembre!B44="Lu","Ma",IF(Septembre!B44="Ma","Me", IF(Septembre!B44="Me","Je", IF(Septembre!B44="Je","Ve", IF(Septembre!B44="Ve","Sa", IF(Septembre!B44="Sa","Di", IF(Septembre!B44="Di","Lu",)))))))</f>
        <v>Ma</v>
      </c>
      <c r="C15" s="136"/>
      <c r="D15" s="136"/>
      <c r="E15" s="136"/>
      <c r="F15" s="137"/>
      <c r="G15" s="138"/>
      <c r="H15" s="136"/>
      <c r="I15" s="139"/>
      <c r="J15" s="140" t="n">
        <f aca="false">(D15-C15-(F15-E15))*24-IF(OR(G15=$N$7,G15=$N$9),-I15,0)-IF(G15=$N$8,I15,0)</f>
        <v>0</v>
      </c>
      <c r="K15" s="141" t="n">
        <f aca="false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142" t="n">
        <f aca="false">L13+K15</f>
        <v>0</v>
      </c>
      <c r="M15" s="143"/>
      <c r="N15" s="144"/>
      <c r="O15" s="144"/>
    </row>
    <row r="16" s="69" customFormat="true" ht="22.5" hidden="false" customHeight="true" outlineLevel="0" collapsed="false">
      <c r="A16" s="134" t="n">
        <v>2</v>
      </c>
      <c r="B16" s="145" t="str">
        <f aca="false">IF(B15="Lu","Ma",IF(B15="Ma","Me", IF(B15="Me","Je", IF(B15="Je","Ve", IF(B15="Ve","Sa", IF(B15="Sa","Di", IF(B15="Di","Lu",)))))))</f>
        <v>Me</v>
      </c>
      <c r="C16" s="136"/>
      <c r="D16" s="136"/>
      <c r="E16" s="136"/>
      <c r="F16" s="137"/>
      <c r="G16" s="138"/>
      <c r="H16" s="136"/>
      <c r="I16" s="139"/>
      <c r="J16" s="140" t="n">
        <f aca="false">(D16-C16-(F16-E16))*24-IF(OR(G16=$N$7,G16=$N$9),-I16,0)-IF(G16=$N$8,I16,0)</f>
        <v>0</v>
      </c>
      <c r="K16" s="141" t="n">
        <f aca="false">IF(H16="Demi-journée ",IF(B16="Lu",$J$5,IF(B16="Ma",$J$6,IF(B16="Me",$J$7,IF(B16="Je",$L$5,IF(B16="Ve",$L$6,IF(B16="Sa",$L$7,IF(B16="Di",$L$8,)))))))/2,0)+IF(H16="Journée entière",IF(B16="Lu",$J$5,IF(B16="Ma",$J$6,IF(B16="Me",$J$7,IF(B16="Je",$L$5,IF(B16="Ve",$L$6,IF(B16="Sa",$L$7,IF(B16="Di",$L$8,))))))),)+IF(B16="Lu",J16-$J$5,IF(B16="Ma",J16-$J$6,IF(B16="Me",J16-$J$7,IF(B16="Je",J16-$L$5,IF(B16="Ve",J16-$L$6,IF(B16="Sa",J16-$L$7,IF(B16="Di",J16-$L$8,)))))))</f>
        <v>0</v>
      </c>
      <c r="L16" s="142" t="n">
        <f aca="false">L15+K16</f>
        <v>0</v>
      </c>
      <c r="M16" s="143"/>
      <c r="N16" s="144"/>
      <c r="O16" s="144"/>
    </row>
    <row r="17" s="69" customFormat="true" ht="22.5" hidden="false" customHeight="true" outlineLevel="0" collapsed="false">
      <c r="A17" s="134" t="n">
        <v>3</v>
      </c>
      <c r="B17" s="145" t="str">
        <f aca="false">IF(B16="Lu","Ma",IF(B16="Ma","Me", IF(B16="Me","Je", IF(B16="Je","Ve", IF(B16="Ve","Sa", IF(B16="Sa","Di", IF(B16="Di","Lu",)))))))</f>
        <v>Je</v>
      </c>
      <c r="C17" s="136"/>
      <c r="D17" s="136"/>
      <c r="E17" s="136"/>
      <c r="F17" s="137"/>
      <c r="G17" s="138"/>
      <c r="H17" s="136"/>
      <c r="I17" s="139"/>
      <c r="J17" s="140" t="n">
        <f aca="false">(D17-C17-(F17-E17))*24-IF(OR(G17=$N$7,G17=$N$9),-I17,0)-IF(G17=$N$8,I17,0)</f>
        <v>0</v>
      </c>
      <c r="K17" s="141" t="n">
        <f aca="false">IF(H17="Demi-journée ",IF(B17="Lu",$J$5,IF(B17="Ma",$J$6,IF(B17="Me",$J$7,IF(B17="Je",$L$5,IF(B17="Ve",$L$6,IF(B17="Sa",$L$7,IF(B17="Di",$L$8,)))))))/2,0)+IF(H17="Journée entière",IF(B17="Lu",$J$5,IF(B17="Ma",$J$6,IF(B17="Me",$J$7,IF(B17="Je",$L$5,IF(B17="Ve",$L$6,IF(B17="Sa",$L$7,IF(B17="Di",$L$8,))))))),)+IF(B17="Lu",J17-$J$5,IF(B17="Ma",J17-$J$6,IF(B17="Me",J17-$J$7,IF(B17="Je",J17-$L$5,IF(B17="Ve",J17-$L$6,IF(B17="Sa",J17-$L$7,IF(B17="Di",J17-$L$8,)))))))</f>
        <v>0</v>
      </c>
      <c r="L17" s="142" t="n">
        <f aca="false">L16+K17</f>
        <v>0</v>
      </c>
      <c r="M17" s="143"/>
      <c r="N17" s="144"/>
      <c r="O17" s="144"/>
    </row>
    <row r="18" s="69" customFormat="true" ht="22.5" hidden="false" customHeight="true" outlineLevel="0" collapsed="false">
      <c r="A18" s="134" t="n">
        <v>4</v>
      </c>
      <c r="B18" s="145" t="str">
        <f aca="false">IF(B17="Lu","Ma",IF(B17="Ma","Me", IF(B17="Me","Je", IF(B17="Je","Ve", IF(B17="Ve","Sa", IF(B17="Sa","Di", IF(B17="Di","Lu",)))))))</f>
        <v>Ve</v>
      </c>
      <c r="C18" s="136"/>
      <c r="D18" s="136"/>
      <c r="E18" s="136"/>
      <c r="F18" s="137"/>
      <c r="G18" s="138"/>
      <c r="H18" s="136"/>
      <c r="I18" s="139"/>
      <c r="J18" s="140" t="n">
        <f aca="false">(D18-C18-(F18-E18))*24-IF(OR(G18=$N$7,G18=$N$9),-I18,0)-IF(G18=$N$8,I18,0)</f>
        <v>0</v>
      </c>
      <c r="K18" s="141" t="n">
        <f aca="false">IF(H18="Demi-journée ",IF(B18="Lu",$J$5,IF(B18="Ma",$J$6,IF(B18="Me",$J$7,IF(B18="Je",$L$5,IF(B18="Ve",$L$6,IF(B18="Sa",$L$7,IF(B18="Di",$L$8,)))))))/2,0)+IF(H18="Journée entière",IF(B18="Lu",$J$5,IF(B18="Ma",$J$6,IF(B18="Me",$J$7,IF(B18="Je",$L$5,IF(B18="Ve",$L$6,IF(B18="Sa",$L$7,IF(B18="Di",$L$8,))))))),)+IF(B18="Lu",J18-$J$5,IF(B18="Ma",J18-$J$6,IF(B18="Me",J18-$J$7,IF(B18="Je",J18-$L$5,IF(B18="Ve",J18-$L$6,IF(B18="Sa",J18-$L$7,IF(B18="Di",J18-$L$8,)))))))</f>
        <v>0</v>
      </c>
      <c r="L18" s="142" t="n">
        <f aca="false">L17+K18</f>
        <v>0</v>
      </c>
      <c r="M18" s="143"/>
      <c r="N18" s="144"/>
      <c r="O18" s="144"/>
    </row>
    <row r="19" s="69" customFormat="true" ht="22.5" hidden="false" customHeight="true" outlineLevel="0" collapsed="false">
      <c r="A19" s="134" t="n">
        <v>5</v>
      </c>
      <c r="B19" s="145" t="str">
        <f aca="false">IF(B18="Lu","Ma",IF(B18="Ma","Me", IF(B18="Me","Je", IF(B18="Je","Ve", IF(B18="Ve","Sa", IF(B18="Sa","Di", IF(B18="Di","Lu",)))))))</f>
        <v>Sa</v>
      </c>
      <c r="C19" s="136"/>
      <c r="D19" s="136"/>
      <c r="E19" s="136"/>
      <c r="F19" s="137"/>
      <c r="G19" s="138"/>
      <c r="H19" s="136"/>
      <c r="I19" s="139"/>
      <c r="J19" s="140" t="n">
        <f aca="false">(D19-C19-(F19-E19))*24-IF(OR(G19=$N$7,G19=$N$9),-I19,0)-IF(G19=$N$8,I19,0)</f>
        <v>0</v>
      </c>
      <c r="K19" s="141" t="n">
        <f aca="false">IF(H19="Demi-journée ",IF(B19="Lu",$J$5,IF(B19="Ma",$J$6,IF(B19="Me",$J$7,IF(B19="Je",$L$5,IF(B19="Ve",$L$6,IF(B19="Sa",$L$7,IF(B19="Di",$L$8,)))))))/2,0)+IF(H19="Journée entière",IF(B19="Lu",$J$5,IF(B19="Ma",$J$6,IF(B19="Me",$J$7,IF(B19="Je",$L$5,IF(B19="Ve",$L$6,IF(B19="Sa",$L$7,IF(B19="Di",$L$8,))))))),)+IF(B19="Lu",J19-$J$5,IF(B19="Ma",J19-$J$6,IF(B19="Me",J19-$J$7,IF(B19="Je",J19-$L$5,IF(B19="Ve",J19-$L$6,IF(B19="Sa",J19-$L$7,IF(B19="Di",J19-$L$8,)))))))</f>
        <v>0</v>
      </c>
      <c r="L19" s="142" t="n">
        <f aca="false">L18+K19</f>
        <v>0</v>
      </c>
      <c r="M19" s="143"/>
      <c r="N19" s="144"/>
      <c r="O19" s="144"/>
    </row>
    <row r="20" s="69" customFormat="true" ht="22.5" hidden="false" customHeight="true" outlineLevel="0" collapsed="false">
      <c r="A20" s="134" t="n">
        <v>6</v>
      </c>
      <c r="B20" s="145" t="str">
        <f aca="false">IF(B19="Lu","Ma",IF(B19="Ma","Me", IF(B19="Me","Je", IF(B19="Je","Ve", IF(B19="Ve","Sa", IF(B19="Sa","Di", IF(B19="Di","Lu",)))))))</f>
        <v>Di</v>
      </c>
      <c r="C20" s="136"/>
      <c r="D20" s="136"/>
      <c r="E20" s="136"/>
      <c r="F20" s="137"/>
      <c r="G20" s="138"/>
      <c r="H20" s="136"/>
      <c r="I20" s="139"/>
      <c r="J20" s="140" t="n">
        <f aca="false">(D20-C20-(F20-E20))*24-IF(OR(G20=$N$7,G20=$N$9),-I20,0)-IF(G20=$N$8,I20,0)</f>
        <v>0</v>
      </c>
      <c r="K20" s="141" t="n">
        <f aca="false">IF(H20="Demi-journée ",IF(B20="Lu",$J$5,IF(B20="Ma",$J$6,IF(B20="Me",$J$7,IF(B20="Je",$L$5,IF(B20="Ve",$L$6,IF(B20="Sa",$L$7,IF(B20="Di",$L$8,)))))))/2,0)+IF(H20="Journée entière",IF(B20="Lu",$J$5,IF(B20="Ma",$J$6,IF(B20="Me",$J$7,IF(B20="Je",$L$5,IF(B20="Ve",$L$6,IF(B20="Sa",$L$7,IF(B20="Di",$L$8,))))))),)+IF(B20="Lu",J20-$J$5,IF(B20="Ma",J20-$J$6,IF(B20="Me",J20-$J$7,IF(B20="Je",J20-$L$5,IF(B20="Ve",J20-$L$6,IF(B20="Sa",J20-$L$7,IF(B20="Di",J20-$L$8,)))))))</f>
        <v>0</v>
      </c>
      <c r="L20" s="142" t="n">
        <f aca="false">L19+K20</f>
        <v>0</v>
      </c>
      <c r="M20" s="143"/>
      <c r="N20" s="144"/>
      <c r="O20" s="144"/>
    </row>
    <row r="21" s="69" customFormat="true" ht="22.5" hidden="false" customHeight="true" outlineLevel="0" collapsed="false">
      <c r="A21" s="134" t="n">
        <v>7</v>
      </c>
      <c r="B21" s="145" t="str">
        <f aca="false">IF(B20="Lu","Ma",IF(B20="Ma","Me", IF(B20="Me","Je", IF(B20="Je","Ve", IF(B20="Ve","Sa", IF(B20="Sa","Di", IF(B20="Di","Lu",)))))))</f>
        <v>Lu</v>
      </c>
      <c r="C21" s="136"/>
      <c r="D21" s="136"/>
      <c r="E21" s="136"/>
      <c r="F21" s="137"/>
      <c r="G21" s="138"/>
      <c r="H21" s="136"/>
      <c r="I21" s="139"/>
      <c r="J21" s="140" t="n">
        <f aca="false">(D21-C21-(F21-E21))*24-IF(OR(G21=$N$7,G21=$N$9),-I21,0)-IF(G21=$N$8,I21,0)</f>
        <v>0</v>
      </c>
      <c r="K21" s="141" t="n">
        <f aca="false">IF(H21="Demi-journée ",IF(B21="Lu",$J$5,IF(B21="Ma",$J$6,IF(B21="Me",$J$7,IF(B21="Je",$L$5,IF(B21="Ve",$L$6,IF(B21="Sa",$L$7,IF(B21="Di",$L$8,)))))))/2,0)+IF(H21="Journée entière",IF(B21="Lu",$J$5,IF(B21="Ma",$J$6,IF(B21="Me",$J$7,IF(B21="Je",$L$5,IF(B21="Ve",$L$6,IF(B21="Sa",$L$7,IF(B21="Di",$L$8,))))))),)+IF(B21="Lu",J21-$J$5,IF(B21="Ma",J21-$J$6,IF(B21="Me",J21-$J$7,IF(B21="Je",J21-$L$5,IF(B21="Ve",J21-$L$6,IF(B21="Sa",J21-$L$7,IF(B21="Di",J21-$L$8,)))))))</f>
        <v>0</v>
      </c>
      <c r="L21" s="142" t="n">
        <f aca="false">L20+K21</f>
        <v>0</v>
      </c>
      <c r="M21" s="143"/>
      <c r="N21" s="144"/>
      <c r="O21" s="144"/>
    </row>
    <row r="22" s="69" customFormat="true" ht="22.5" hidden="false" customHeight="true" outlineLevel="0" collapsed="false">
      <c r="A22" s="134" t="n">
        <v>8</v>
      </c>
      <c r="B22" s="145" t="str">
        <f aca="false">IF(B21="Lu","Ma",IF(B21="Ma","Me", IF(B21="Me","Je", IF(B21="Je","Ve", IF(B21="Ve","Sa", IF(B21="Sa","Di", IF(B21="Di","Lu",)))))))</f>
        <v>Ma</v>
      </c>
      <c r="C22" s="136"/>
      <c r="D22" s="136"/>
      <c r="E22" s="136"/>
      <c r="F22" s="137"/>
      <c r="G22" s="138"/>
      <c r="H22" s="136"/>
      <c r="I22" s="139"/>
      <c r="J22" s="140" t="n">
        <f aca="false">(D22-C22-(F22-E22))*24-IF(OR(G22=$N$7,G22=$N$9),-I22,0)-IF(G22=$N$8,I22,0)</f>
        <v>0</v>
      </c>
      <c r="K22" s="141" t="n">
        <f aca="false">IF(H22="Demi-journée ",IF(B22="Lu",$J$5,IF(B22="Ma",$J$6,IF(B22="Me",$J$7,IF(B22="Je",$L$5,IF(B22="Ve",$L$6,IF(B22="Sa",$L$7,IF(B22="Di",$L$8,)))))))/2,0)+IF(H22="Journée entière",IF(B22="Lu",$J$5,IF(B22="Ma",$J$6,IF(B22="Me",$J$7,IF(B22="Je",$L$5,IF(B22="Ve",$L$6,IF(B22="Sa",$L$7,IF(B22="Di",$L$8,))))))),)+IF(B22="Lu",J22-$J$5,IF(B22="Ma",J22-$J$6,IF(B22="Me",J22-$J$7,IF(B22="Je",J22-$L$5,IF(B22="Ve",J22-$L$6,IF(B22="Sa",J22-$L$7,IF(B22="Di",J22-$L$8,)))))))</f>
        <v>0</v>
      </c>
      <c r="L22" s="142" t="n">
        <f aca="false">L21+K22</f>
        <v>0</v>
      </c>
      <c r="M22" s="143"/>
      <c r="N22" s="144"/>
      <c r="O22" s="144"/>
    </row>
    <row r="23" s="69" customFormat="true" ht="22.5" hidden="false" customHeight="true" outlineLevel="0" collapsed="false">
      <c r="A23" s="134" t="n">
        <v>9</v>
      </c>
      <c r="B23" s="145" t="str">
        <f aca="false">IF(B22="Lu","Ma",IF(B22="Ma","Me", IF(B22="Me","Je", IF(B22="Je","Ve", IF(B22="Ve","Sa", IF(B22="Sa","Di", IF(B22="Di","Lu",)))))))</f>
        <v>Me</v>
      </c>
      <c r="C23" s="136"/>
      <c r="D23" s="136"/>
      <c r="E23" s="136"/>
      <c r="F23" s="137"/>
      <c r="G23" s="138"/>
      <c r="H23" s="136"/>
      <c r="I23" s="139"/>
      <c r="J23" s="140" t="n">
        <f aca="false">(D23-C23-(F23-E23))*24-IF(OR(G23=$N$7,G23=$N$9),-I23,0)-IF(G23=$N$8,I23,0)</f>
        <v>0</v>
      </c>
      <c r="K23" s="141" t="n">
        <f aca="false">IF(H23="Demi-journée ",IF(B23="Lu",$J$5,IF(B23="Ma",$J$6,IF(B23="Me",$J$7,IF(B23="Je",$L$5,IF(B23="Ve",$L$6,IF(B23="Sa",$L$7,IF(B23="Di",$L$8,)))))))/2,0)+IF(H23="Journée entière",IF(B23="Lu",$J$5,IF(B23="Ma",$J$6,IF(B23="Me",$J$7,IF(B23="Je",$L$5,IF(B23="Ve",$L$6,IF(B23="Sa",$L$7,IF(B23="Di",$L$8,))))))),)+IF(B23="Lu",J23-$J$5,IF(B23="Ma",J23-$J$6,IF(B23="Me",J23-$J$7,IF(B23="Je",J23-$L$5,IF(B23="Ve",J23-$L$6,IF(B23="Sa",J23-$L$7,IF(B23="Di",J23-$L$8,)))))))</f>
        <v>0</v>
      </c>
      <c r="L23" s="142" t="n">
        <f aca="false">L22+K23</f>
        <v>0</v>
      </c>
      <c r="M23" s="143"/>
      <c r="N23" s="144"/>
      <c r="O23" s="144"/>
    </row>
    <row r="24" s="69" customFormat="true" ht="22.5" hidden="false" customHeight="true" outlineLevel="0" collapsed="false">
      <c r="A24" s="134" t="n">
        <v>10</v>
      </c>
      <c r="B24" s="145" t="str">
        <f aca="false">IF(B23="Lu","Ma",IF(B23="Ma","Me", IF(B23="Me","Je", IF(B23="Je","Ve", IF(B23="Ve","Sa", IF(B23="Sa","Di", IF(B23="Di","Lu",)))))))</f>
        <v>Je</v>
      </c>
      <c r="C24" s="136"/>
      <c r="D24" s="136"/>
      <c r="E24" s="136"/>
      <c r="F24" s="137"/>
      <c r="G24" s="138"/>
      <c r="H24" s="136"/>
      <c r="I24" s="139"/>
      <c r="J24" s="140" t="n">
        <f aca="false">(D24-C24-(F24-E24))*24-IF(OR(G24=$N$7,G24=$N$9),-I24,0)-IF(G24=$N$8,I24,0)</f>
        <v>0</v>
      </c>
      <c r="K24" s="141" t="n">
        <f aca="false">IF(H24="Demi-journée ",IF(B24="Lu",$J$5,IF(B24="Ma",$J$6,IF(B24="Me",$J$7,IF(B24="Je",$L$5,IF(B24="Ve",$L$6,IF(B24="Sa",$L$7,IF(B24="Di",$L$8,)))))))/2,0)+IF(H24="Journée entière",IF(B24="Lu",$J$5,IF(B24="Ma",$J$6,IF(B24="Me",$J$7,IF(B24="Je",$L$5,IF(B24="Ve",$L$6,IF(B24="Sa",$L$7,IF(B24="Di",$L$8,))))))),)+IF(B24="Lu",J24-$J$5,IF(B24="Ma",J24-$J$6,IF(B24="Me",J24-$J$7,IF(B24="Je",J24-$L$5,IF(B24="Ve",J24-$L$6,IF(B24="Sa",J24-$L$7,IF(B24="Di",J24-$L$8,)))))))</f>
        <v>0</v>
      </c>
      <c r="L24" s="142" t="n">
        <f aca="false">L23+K24</f>
        <v>0</v>
      </c>
      <c r="M24" s="143"/>
      <c r="N24" s="144"/>
      <c r="O24" s="144"/>
    </row>
    <row r="25" s="69" customFormat="true" ht="22.5" hidden="false" customHeight="true" outlineLevel="0" collapsed="false">
      <c r="A25" s="134" t="n">
        <v>11</v>
      </c>
      <c r="B25" s="145" t="str">
        <f aca="false">IF(B24="Lu","Ma",IF(B24="Ma","Me", IF(B24="Me","Je", IF(B24="Je","Ve", IF(B24="Ve","Sa", IF(B24="Sa","Di", IF(B24="Di","Lu",)))))))</f>
        <v>Ve</v>
      </c>
      <c r="C25" s="136"/>
      <c r="D25" s="136"/>
      <c r="E25" s="136"/>
      <c r="F25" s="137"/>
      <c r="G25" s="138"/>
      <c r="H25" s="136"/>
      <c r="I25" s="139"/>
      <c r="J25" s="140" t="n">
        <f aca="false">(D25-C25-(F25-E25))*24-IF(OR(G25=$N$7,G25=$N$9),-I25,0)-IF(G25=$N$8,I25,0)</f>
        <v>0</v>
      </c>
      <c r="K25" s="141" t="n">
        <f aca="false">IF(H25="Demi-journée ",IF(B25="Lu",$J$5,IF(B25="Ma",$J$6,IF(B25="Me",$J$7,IF(B25="Je",$L$5,IF(B25="Ve",$L$6,IF(B25="Sa",$L$7,IF(B25="Di",$L$8,)))))))/2,0)+IF(H25="Journée entière",IF(B25="Lu",$J$5,IF(B25="Ma",$J$6,IF(B25="Me",$J$7,IF(B25="Je",$L$5,IF(B25="Ve",$L$6,IF(B25="Sa",$L$7,IF(B25="Di",$L$8,))))))),)+IF(B25="Lu",J25-$J$5,IF(B25="Ma",J25-$J$6,IF(B25="Me",J25-$J$7,IF(B25="Je",J25-$L$5,IF(B25="Ve",J25-$L$6,IF(B25="Sa",J25-$L$7,IF(B25="Di",J25-$L$8,)))))))</f>
        <v>0</v>
      </c>
      <c r="L25" s="142" t="n">
        <f aca="false">L24+K25</f>
        <v>0</v>
      </c>
      <c r="M25" s="146"/>
      <c r="N25" s="147"/>
      <c r="O25" s="147"/>
    </row>
    <row r="26" s="69" customFormat="true" ht="22.5" hidden="false" customHeight="true" outlineLevel="0" collapsed="false">
      <c r="A26" s="134" t="n">
        <v>12</v>
      </c>
      <c r="B26" s="145" t="str">
        <f aca="false">IF(B25="Lu","Ma",IF(B25="Ma","Me", IF(B25="Me","Je", IF(B25="Je","Ve", IF(B25="Ve","Sa", IF(B25="Sa","Di", IF(B25="Di","Lu",)))))))</f>
        <v>Sa</v>
      </c>
      <c r="C26" s="136"/>
      <c r="D26" s="136"/>
      <c r="E26" s="136"/>
      <c r="F26" s="137"/>
      <c r="G26" s="138"/>
      <c r="H26" s="136"/>
      <c r="I26" s="139"/>
      <c r="J26" s="140" t="n">
        <f aca="false">(D26-C26-(F26-E26))*24-IF(OR(G26=$N$7,G26=$N$9),-I26,0)-IF(G26=$N$8,I26,0)</f>
        <v>0</v>
      </c>
      <c r="K26" s="141" t="n">
        <f aca="false">IF(H26="Demi-journée ",IF(B26="Lu",$J$5,IF(B26="Ma",$J$6,IF(B26="Me",$J$7,IF(B26="Je",$L$5,IF(B26="Ve",$L$6,IF(B26="Sa",$L$7,IF(B26="Di",$L$8,)))))))/2,0)+IF(H26="Journée entière",IF(B26="Lu",$J$5,IF(B26="Ma",$J$6,IF(B26="Me",$J$7,IF(B26="Je",$L$5,IF(B26="Ve",$L$6,IF(B26="Sa",$L$7,IF(B26="Di",$L$8,))))))),)+IF(B26="Lu",J26-$J$5,IF(B26="Ma",J26-$J$6,IF(B26="Me",J26-$J$7,IF(B26="Je",J26-$L$5,IF(B26="Ve",J26-$L$6,IF(B26="Sa",J26-$L$7,IF(B26="Di",J26-$L$8,)))))))</f>
        <v>0</v>
      </c>
      <c r="L26" s="142" t="n">
        <f aca="false">L25+K26</f>
        <v>0</v>
      </c>
      <c r="M26" s="143"/>
      <c r="N26" s="144"/>
      <c r="O26" s="144"/>
    </row>
    <row r="27" s="69" customFormat="true" ht="22.5" hidden="false" customHeight="true" outlineLevel="0" collapsed="false">
      <c r="A27" s="134" t="n">
        <v>13</v>
      </c>
      <c r="B27" s="145" t="str">
        <f aca="false">IF(B26="Lu","Ma",IF(B26="Ma","Me", IF(B26="Me","Je", IF(B26="Je","Ve", IF(B26="Ve","Sa", IF(B26="Sa","Di", IF(B26="Di","Lu",)))))))</f>
        <v>Di</v>
      </c>
      <c r="C27" s="136"/>
      <c r="D27" s="136"/>
      <c r="E27" s="136"/>
      <c r="F27" s="137"/>
      <c r="G27" s="138"/>
      <c r="H27" s="136"/>
      <c r="I27" s="139"/>
      <c r="J27" s="140" t="n">
        <f aca="false">(D27-C27-(F27-E27))*24-IF(OR(G27=$N$7,G27=$N$9),-I27,0)-IF(G27=$N$8,I27,0)</f>
        <v>0</v>
      </c>
      <c r="K27" s="141" t="n">
        <f aca="false">IF(H27="Demi-journée ",IF(B27="Lu",$J$5,IF(B27="Ma",$J$6,IF(B27="Me",$J$7,IF(B27="Je",$L$5,IF(B27="Ve",$L$6,IF(B27="Sa",$L$7,IF(B27="Di",$L$8,)))))))/2,0)+IF(H27="Journée entière",IF(B27="Lu",$J$5,IF(B27="Ma",$J$6,IF(B27="Me",$J$7,IF(B27="Je",$L$5,IF(B27="Ve",$L$6,IF(B27="Sa",$L$7,IF(B27="Di",$L$8,))))))),)+IF(B27="Lu",J27-$J$5,IF(B27="Ma",J27-$J$6,IF(B27="Me",J27-$J$7,IF(B27="Je",J27-$L$5,IF(B27="Ve",J27-$L$6,IF(B27="Sa",J27-$L$7,IF(B27="Di",J27-$L$8,)))))))</f>
        <v>0</v>
      </c>
      <c r="L27" s="142" t="n">
        <f aca="false">L26+K27</f>
        <v>0</v>
      </c>
      <c r="M27" s="143"/>
      <c r="N27" s="144"/>
      <c r="O27" s="144"/>
    </row>
    <row r="28" s="69" customFormat="true" ht="22.5" hidden="false" customHeight="true" outlineLevel="0" collapsed="false">
      <c r="A28" s="134" t="n">
        <v>14</v>
      </c>
      <c r="B28" s="145" t="str">
        <f aca="false">IF(B27="Lu","Ma",IF(B27="Ma","Me", IF(B27="Me","Je", IF(B27="Je","Ve", IF(B27="Ve","Sa", IF(B27="Sa","Di", IF(B27="Di","Lu",)))))))</f>
        <v>Lu</v>
      </c>
      <c r="C28" s="136"/>
      <c r="D28" s="136"/>
      <c r="E28" s="136"/>
      <c r="F28" s="137"/>
      <c r="G28" s="138"/>
      <c r="H28" s="136"/>
      <c r="I28" s="139"/>
      <c r="J28" s="140" t="n">
        <f aca="false">(D28-C28-(F28-E28))*24-IF(OR(G28=$N$7,G28=$N$9),-I28,0)-IF(G28=$N$8,I28,0)</f>
        <v>0</v>
      </c>
      <c r="K28" s="141" t="n">
        <f aca="false">IF(H28="Demi-journée ",IF(B28="Lu",$J$5,IF(B28="Ma",$J$6,IF(B28="Me",$J$7,IF(B28="Je",$L$5,IF(B28="Ve",$L$6,IF(B28="Sa",$L$7,IF(B28="Di",$L$8,)))))))/2,0)+IF(H28="Journée entière",IF(B28="Lu",$J$5,IF(B28="Ma",$J$6,IF(B28="Me",$J$7,IF(B28="Je",$L$5,IF(B28="Ve",$L$6,IF(B28="Sa",$L$7,IF(B28="Di",$L$8,))))))),)+IF(B28="Lu",J28-$J$5,IF(B28="Ma",J28-$J$6,IF(B28="Me",J28-$J$7,IF(B28="Je",J28-$L$5,IF(B28="Ve",J28-$L$6,IF(B28="Sa",J28-$L$7,IF(B28="Di",J28-$L$8,)))))))</f>
        <v>0</v>
      </c>
      <c r="L28" s="142" t="n">
        <f aca="false">L27+K28</f>
        <v>0</v>
      </c>
      <c r="M28" s="143"/>
      <c r="N28" s="144"/>
      <c r="O28" s="144"/>
    </row>
    <row r="29" s="69" customFormat="true" ht="22.5" hidden="false" customHeight="true" outlineLevel="0" collapsed="false">
      <c r="A29" s="134" t="n">
        <v>15</v>
      </c>
      <c r="B29" s="145" t="str">
        <f aca="false">IF(B28="Lu","Ma",IF(B28="Ma","Me", IF(B28="Me","Je", IF(B28="Je","Ve", IF(B28="Ve","Sa", IF(B28="Sa","Di", IF(B28="Di","Lu",)))))))</f>
        <v>Ma</v>
      </c>
      <c r="C29" s="136"/>
      <c r="D29" s="136"/>
      <c r="E29" s="136"/>
      <c r="F29" s="137"/>
      <c r="G29" s="138"/>
      <c r="H29" s="136"/>
      <c r="I29" s="139"/>
      <c r="J29" s="140" t="n">
        <f aca="false">(D29-C29-(F29-E29))*24-IF(OR(G29=$N$7,G29=$N$9),-I29,0)-IF(G29=$N$8,I29,0)</f>
        <v>0</v>
      </c>
      <c r="K29" s="141" t="n">
        <f aca="false">IF(H29="Demi-journée ",IF(B29="Lu",$J$5,IF(B29="Ma",$J$6,IF(B29="Me",$J$7,IF(B29="Je",$L$5,IF(B29="Ve",$L$6,IF(B29="Sa",$L$7,IF(B29="Di",$L$8,)))))))/2,0)+IF(H29="Journée entière",IF(B29="Lu",$J$5,IF(B29="Ma",$J$6,IF(B29="Me",$J$7,IF(B29="Je",$L$5,IF(B29="Ve",$L$6,IF(B29="Sa",$L$7,IF(B29="Di",$L$8,))))))),)+IF(B29="Lu",J29-$J$5,IF(B29="Ma",J29-$J$6,IF(B29="Me",J29-$J$7,IF(B29="Je",J29-$L$5,IF(B29="Ve",J29-$L$6,IF(B29="Sa",J29-$L$7,IF(B29="Di",J29-$L$8,)))))))</f>
        <v>0</v>
      </c>
      <c r="L29" s="142" t="n">
        <f aca="false">L28+K29</f>
        <v>0</v>
      </c>
      <c r="M29" s="143"/>
      <c r="N29" s="144"/>
      <c r="O29" s="144"/>
    </row>
    <row r="30" s="69" customFormat="true" ht="22.5" hidden="false" customHeight="true" outlineLevel="0" collapsed="false">
      <c r="A30" s="134" t="n">
        <v>16</v>
      </c>
      <c r="B30" s="145" t="str">
        <f aca="false">IF(B29="Lu","Ma",IF(B29="Ma","Me", IF(B29="Me","Je", IF(B29="Je","Ve", IF(B29="Ve","Sa", IF(B29="Sa","Di", IF(B29="Di","Lu",)))))))</f>
        <v>Me</v>
      </c>
      <c r="C30" s="136"/>
      <c r="D30" s="136"/>
      <c r="E30" s="136"/>
      <c r="F30" s="137"/>
      <c r="G30" s="138"/>
      <c r="H30" s="136"/>
      <c r="I30" s="139"/>
      <c r="J30" s="140" t="n">
        <f aca="false">(D30-C30-(F30-E30))*24-IF(OR(G30=$N$7,G30=$N$9),-I30,0)-IF(G30=$N$8,I30,0)</f>
        <v>0</v>
      </c>
      <c r="K30" s="141" t="n">
        <f aca="false">IF(H30="Demi-journée ",IF(B30="Lu",$J$5,IF(B30="Ma",$J$6,IF(B30="Me",$J$7,IF(B30="Je",$L$5,IF(B30="Ve",$L$6,IF(B30="Sa",$L$7,IF(B30="Di",$L$8,)))))))/2,0)+IF(H30="Journée entière",IF(B30="Lu",$J$5,IF(B30="Ma",$J$6,IF(B30="Me",$J$7,IF(B30="Je",$L$5,IF(B30="Ve",$L$6,IF(B30="Sa",$L$7,IF(B30="Di",$L$8,))))))),)+IF(B30="Lu",J30-$J$5,IF(B30="Ma",J30-$J$6,IF(B30="Me",J30-$J$7,IF(B30="Je",J30-$L$5,IF(B30="Ve",J30-$L$6,IF(B30="Sa",J30-$L$7,IF(B30="Di",J30-$L$8,)))))))</f>
        <v>0</v>
      </c>
      <c r="L30" s="142" t="n">
        <f aca="false">L29+K30</f>
        <v>0</v>
      </c>
      <c r="M30" s="143"/>
      <c r="N30" s="144"/>
      <c r="O30" s="144"/>
    </row>
    <row r="31" s="69" customFormat="true" ht="22.5" hidden="false" customHeight="true" outlineLevel="0" collapsed="false">
      <c r="A31" s="134" t="n">
        <v>17</v>
      </c>
      <c r="B31" s="145" t="str">
        <f aca="false">IF(B30="Lu","Ma",IF(B30="Ma","Me", IF(B30="Me","Je", IF(B30="Je","Ve", IF(B30="Ve","Sa", IF(B30="Sa","Di", IF(B30="Di","Lu",)))))))</f>
        <v>Je</v>
      </c>
      <c r="C31" s="136"/>
      <c r="D31" s="136"/>
      <c r="E31" s="136"/>
      <c r="F31" s="137"/>
      <c r="G31" s="138"/>
      <c r="H31" s="136"/>
      <c r="I31" s="139"/>
      <c r="J31" s="140" t="n">
        <f aca="false">(D31-C31-(F31-E31))*24-IF(OR(G31=$N$7,G31=$N$9),-I31,0)-IF(G31=$N$8,I31,0)</f>
        <v>0</v>
      </c>
      <c r="K31" s="141" t="n">
        <f aca="false">IF(H31="Demi-journée ",IF(B31="Lu",$J$5,IF(B31="Ma",$J$6,IF(B31="Me",$J$7,IF(B31="Je",$L$5,IF(B31="Ve",$L$6,IF(B31="Sa",$L$7,IF(B31="Di",$L$8,)))))))/2,0)+IF(H31="Journée entière",IF(B31="Lu",$J$5,IF(B31="Ma",$J$6,IF(B31="Me",$J$7,IF(B31="Je",$L$5,IF(B31="Ve",$L$6,IF(B31="Sa",$L$7,IF(B31="Di",$L$8,))))))),)+IF(B31="Lu",J31-$J$5,IF(B31="Ma",J31-$J$6,IF(B31="Me",J31-$J$7,IF(B31="Je",J31-$L$5,IF(B31="Ve",J31-$L$6,IF(B31="Sa",J31-$L$7,IF(B31="Di",J31-$L$8,)))))))</f>
        <v>0</v>
      </c>
      <c r="L31" s="142" t="n">
        <f aca="false">L30+K31</f>
        <v>0</v>
      </c>
      <c r="M31" s="143"/>
      <c r="N31" s="144"/>
      <c r="O31" s="144"/>
    </row>
    <row r="32" s="69" customFormat="true" ht="22.5" hidden="false" customHeight="true" outlineLevel="0" collapsed="false">
      <c r="A32" s="134" t="n">
        <v>18</v>
      </c>
      <c r="B32" s="145" t="str">
        <f aca="false">IF(B31="Lu","Ma",IF(B31="Ma","Me", IF(B31="Me","Je", IF(B31="Je","Ve", IF(B31="Ve","Sa", IF(B31="Sa","Di", IF(B31="Di","Lu",)))))))</f>
        <v>Ve</v>
      </c>
      <c r="C32" s="136"/>
      <c r="D32" s="136"/>
      <c r="E32" s="136"/>
      <c r="F32" s="137"/>
      <c r="G32" s="138"/>
      <c r="H32" s="136"/>
      <c r="I32" s="139"/>
      <c r="J32" s="140" t="n">
        <f aca="false">(D32-C32-(F32-E32))*24-IF(OR(G32=$N$7,G32=$N$9),-I32,0)-IF(G32=$N$8,I32,0)</f>
        <v>0</v>
      </c>
      <c r="K32" s="141" t="n">
        <f aca="false">IF(H32="Demi-journée ",IF(B32="Lu",$J$5,IF(B32="Ma",$J$6,IF(B32="Me",$J$7,IF(B32="Je",$L$5,IF(B32="Ve",$L$6,IF(B32="Sa",$L$7,IF(B32="Di",$L$8,)))))))/2,0)+IF(H32="Journée entière",IF(B32="Lu",$J$5,IF(B32="Ma",$J$6,IF(B32="Me",$J$7,IF(B32="Je",$L$5,IF(B32="Ve",$L$6,IF(B32="Sa",$L$7,IF(B32="Di",$L$8,))))))),)+IF(B32="Lu",J32-$J$5,IF(B32="Ma",J32-$J$6,IF(B32="Me",J32-$J$7,IF(B32="Je",J32-$L$5,IF(B32="Ve",J32-$L$6,IF(B32="Sa",J32-$L$7,IF(B32="Di",J32-$L$8,)))))))</f>
        <v>0</v>
      </c>
      <c r="L32" s="142" t="n">
        <f aca="false">L31+K32</f>
        <v>0</v>
      </c>
      <c r="M32" s="143"/>
      <c r="N32" s="144"/>
      <c r="O32" s="144"/>
    </row>
    <row r="33" s="69" customFormat="true" ht="22.5" hidden="false" customHeight="true" outlineLevel="0" collapsed="false">
      <c r="A33" s="134" t="n">
        <v>19</v>
      </c>
      <c r="B33" s="145" t="str">
        <f aca="false">IF(B32="Lu","Ma",IF(B32="Ma","Me", IF(B32="Me","Je", IF(B32="Je","Ve", IF(B32="Ve","Sa", IF(B32="Sa","Di", IF(B32="Di","Lu",)))))))</f>
        <v>Sa</v>
      </c>
      <c r="C33" s="136"/>
      <c r="D33" s="136"/>
      <c r="E33" s="136"/>
      <c r="F33" s="137"/>
      <c r="G33" s="138"/>
      <c r="H33" s="136"/>
      <c r="I33" s="139"/>
      <c r="J33" s="140" t="n">
        <f aca="false">(D33-C33-(F33-E33))*24-IF(OR(G33=$N$7,G33=$N$9),-I33,0)-IF(G33=$N$8,I33,0)</f>
        <v>0</v>
      </c>
      <c r="K33" s="141" t="n">
        <f aca="false">IF(H33="Demi-journée ",IF(B33="Lu",$J$5,IF(B33="Ma",$J$6,IF(B33="Me",$J$7,IF(B33="Je",$L$5,IF(B33="Ve",$L$6,IF(B33="Sa",$L$7,IF(B33="Di",$L$8,)))))))/2,0)+IF(H33="Journée entière",IF(B33="Lu",$J$5,IF(B33="Ma",$J$6,IF(B33="Me",$J$7,IF(B33="Je",$L$5,IF(B33="Ve",$L$6,IF(B33="Sa",$L$7,IF(B33="Di",$L$8,))))))),)+IF(B33="Lu",J33-$J$5,IF(B33="Ma",J33-$J$6,IF(B33="Me",J33-$J$7,IF(B33="Je",J33-$L$5,IF(B33="Ve",J33-$L$6,IF(B33="Sa",J33-$L$7,IF(B33="Di",J33-$L$8,)))))))</f>
        <v>0</v>
      </c>
      <c r="L33" s="142" t="n">
        <f aca="false">L32+K33</f>
        <v>0</v>
      </c>
      <c r="M33" s="143"/>
      <c r="N33" s="144"/>
      <c r="O33" s="144"/>
    </row>
    <row r="34" s="69" customFormat="true" ht="22.5" hidden="false" customHeight="true" outlineLevel="0" collapsed="false">
      <c r="A34" s="134" t="n">
        <v>20</v>
      </c>
      <c r="B34" s="145" t="str">
        <f aca="false">IF(B33="Lu","Ma",IF(B33="Ma","Me", IF(B33="Me","Je", IF(B33="Je","Ve", IF(B33="Ve","Sa", IF(B33="Sa","Di", IF(B33="Di","Lu",)))))))</f>
        <v>Di</v>
      </c>
      <c r="C34" s="136"/>
      <c r="D34" s="136"/>
      <c r="E34" s="136"/>
      <c r="F34" s="137"/>
      <c r="G34" s="138"/>
      <c r="H34" s="136"/>
      <c r="I34" s="139"/>
      <c r="J34" s="140" t="n">
        <f aca="false">(D34-C34-(F34-E34))*24-IF(OR(G34=$N$7,G34=$N$9),-I34,0)-IF(G34=$N$8,I34,0)</f>
        <v>0</v>
      </c>
      <c r="K34" s="141" t="n">
        <f aca="false">IF(H34="Demi-journée ",IF(B34="Lu",$J$5,IF(B34="Ma",$J$6,IF(B34="Me",$J$7,IF(B34="Je",$L$5,IF(B34="Ve",$L$6,IF(B34="Sa",$L$7,IF(B34="Di",$L$8,)))))))/2,0)+IF(H34="Journée entière",IF(B34="Lu",$J$5,IF(B34="Ma",$J$6,IF(B34="Me",$J$7,IF(B34="Je",$L$5,IF(B34="Ve",$L$6,IF(B34="Sa",$L$7,IF(B34="Di",$L$8,))))))),)+IF(B34="Lu",J34-$J$5,IF(B34="Ma",J34-$J$6,IF(B34="Me",J34-$J$7,IF(B34="Je",J34-$L$5,IF(B34="Ve",J34-$L$6,IF(B34="Sa",J34-$L$7,IF(B34="Di",J34-$L$8,)))))))</f>
        <v>0</v>
      </c>
      <c r="L34" s="142" t="n">
        <f aca="false">L33+K34</f>
        <v>0</v>
      </c>
      <c r="M34" s="143"/>
      <c r="N34" s="144"/>
      <c r="O34" s="144"/>
    </row>
    <row r="35" s="69" customFormat="true" ht="22.5" hidden="false" customHeight="true" outlineLevel="0" collapsed="false">
      <c r="A35" s="134" t="n">
        <v>21</v>
      </c>
      <c r="B35" s="145" t="str">
        <f aca="false">IF(B34="Lu","Ma",IF(B34="Ma","Me", IF(B34="Me","Je", IF(B34="Je","Ve", IF(B34="Ve","Sa", IF(B34="Sa","Di", IF(B34="Di","Lu",)))))))</f>
        <v>Lu</v>
      </c>
      <c r="C35" s="136"/>
      <c r="D35" s="136"/>
      <c r="E35" s="136"/>
      <c r="F35" s="137"/>
      <c r="G35" s="138"/>
      <c r="H35" s="136"/>
      <c r="I35" s="139"/>
      <c r="J35" s="140" t="n">
        <f aca="false">(D35-C35-(F35-E35))*24-IF(OR(G35=$N$7,G35=$N$9),-I35,0)-IF(G35=$N$8,I35,0)</f>
        <v>0</v>
      </c>
      <c r="K35" s="141" t="n">
        <f aca="false">IF(H35="Demi-journée ",IF(B35="Lu",$J$5,IF(B35="Ma",$J$6,IF(B35="Me",$J$7,IF(B35="Je",$L$5,IF(B35="Ve",$L$6,IF(B35="Sa",$L$7,IF(B35="Di",$L$8,)))))))/2,0)+IF(H35="Journée entière",IF(B35="Lu",$J$5,IF(B35="Ma",$J$6,IF(B35="Me",$J$7,IF(B35="Je",$L$5,IF(B35="Ve",$L$6,IF(B35="Sa",$L$7,IF(B35="Di",$L$8,))))))),)+IF(B35="Lu",J35-$J$5,IF(B35="Ma",J35-$J$6,IF(B35="Me",J35-$J$7,IF(B35="Je",J35-$L$5,IF(B35="Ve",J35-$L$6,IF(B35="Sa",J35-$L$7,IF(B35="Di",J35-$L$8,)))))))</f>
        <v>0</v>
      </c>
      <c r="L35" s="142" t="n">
        <f aca="false">L34+K35</f>
        <v>0</v>
      </c>
      <c r="M35" s="143"/>
      <c r="N35" s="144"/>
      <c r="O35" s="144"/>
    </row>
    <row r="36" s="69" customFormat="true" ht="22.5" hidden="false" customHeight="true" outlineLevel="0" collapsed="false">
      <c r="A36" s="134" t="n">
        <v>22</v>
      </c>
      <c r="B36" s="145" t="str">
        <f aca="false">IF(B35="Lu","Ma",IF(B35="Ma","Me", IF(B35="Me","Je", IF(B35="Je","Ve", IF(B35="Ve","Sa", IF(B35="Sa","Di", IF(B35="Di","Lu",)))))))</f>
        <v>Ma</v>
      </c>
      <c r="C36" s="136"/>
      <c r="D36" s="136"/>
      <c r="E36" s="136"/>
      <c r="F36" s="137"/>
      <c r="G36" s="138"/>
      <c r="H36" s="136"/>
      <c r="I36" s="139"/>
      <c r="J36" s="140" t="n">
        <f aca="false">(D36-C36-(F36-E36))*24-IF(OR(G36=$N$7,G36=$N$9),-I36,0)-IF(G36=$N$8,I36,0)</f>
        <v>0</v>
      </c>
      <c r="K36" s="141" t="n">
        <f aca="false">IF(H36="Demi-journée ",IF(B36="Lu",$J$5,IF(B36="Ma",$J$6,IF(B36="Me",$J$7,IF(B36="Je",$L$5,IF(B36="Ve",$L$6,IF(B36="Sa",$L$7,IF(B36="Di",$L$8,)))))))/2,0)+IF(H36="Journée entière",IF(B36="Lu",$J$5,IF(B36="Ma",$J$6,IF(B36="Me",$J$7,IF(B36="Je",$L$5,IF(B36="Ve",$L$6,IF(B36="Sa",$L$7,IF(B36="Di",$L$8,))))))),)+IF(B36="Lu",J36-$J$5,IF(B36="Ma",J36-$J$6,IF(B36="Me",J36-$J$7,IF(B36="Je",J36-$L$5,IF(B36="Ve",J36-$L$6,IF(B36="Sa",J36-$L$7,IF(B36="Di",J36-$L$8,)))))))</f>
        <v>0</v>
      </c>
      <c r="L36" s="142" t="n">
        <f aca="false">L35+K36</f>
        <v>0</v>
      </c>
      <c r="M36" s="143"/>
      <c r="N36" s="144"/>
      <c r="O36" s="144"/>
    </row>
    <row r="37" s="69" customFormat="true" ht="22.5" hidden="false" customHeight="true" outlineLevel="0" collapsed="false">
      <c r="A37" s="134" t="n">
        <v>23</v>
      </c>
      <c r="B37" s="145" t="str">
        <f aca="false">IF(B36="Lu","Ma",IF(B36="Ma","Me", IF(B36="Me","Je", IF(B36="Je","Ve", IF(B36="Ve","Sa", IF(B36="Sa","Di", IF(B36="Di","Lu",)))))))</f>
        <v>Me</v>
      </c>
      <c r="C37" s="136"/>
      <c r="D37" s="136"/>
      <c r="E37" s="136"/>
      <c r="F37" s="137"/>
      <c r="G37" s="138"/>
      <c r="H37" s="136"/>
      <c r="I37" s="139"/>
      <c r="J37" s="140" t="n">
        <f aca="false">(D37-C37-(F37-E37))*24-IF(OR(G37=$N$7,G37=$N$9),-I37,0)-IF(G37=$N$8,I37,0)</f>
        <v>0</v>
      </c>
      <c r="K37" s="141" t="n">
        <f aca="false">IF(H37="Demi-journée ",IF(B37="Lu",$J$5,IF(B37="Ma",$J$6,IF(B37="Me",$J$7,IF(B37="Je",$L$5,IF(B37="Ve",$L$6,IF(B37="Sa",$L$7,IF(B37="Di",$L$8,)))))))/2,0)+IF(H37="Journée entière",IF(B37="Lu",$J$5,IF(B37="Ma",$J$6,IF(B37="Me",$J$7,IF(B37="Je",$L$5,IF(B37="Ve",$L$6,IF(B37="Sa",$L$7,IF(B37="Di",$L$8,))))))),)+IF(B37="Lu",J37-$J$5,IF(B37="Ma",J37-$J$6,IF(B37="Me",J37-$J$7,IF(B37="Je",J37-$L$5,IF(B37="Ve",J37-$L$6,IF(B37="Sa",J37-$L$7,IF(B37="Di",J37-$L$8,)))))))</f>
        <v>0</v>
      </c>
      <c r="L37" s="142" t="n">
        <f aca="false">L36+K37</f>
        <v>0</v>
      </c>
      <c r="M37" s="143"/>
      <c r="N37" s="144"/>
      <c r="O37" s="144"/>
    </row>
    <row r="38" s="69" customFormat="true" ht="22.5" hidden="false" customHeight="true" outlineLevel="0" collapsed="false">
      <c r="A38" s="134" t="n">
        <v>24</v>
      </c>
      <c r="B38" s="145" t="str">
        <f aca="false">IF(B37="Lu","Ma",IF(B37="Ma","Me", IF(B37="Me","Je", IF(B37="Je","Ve", IF(B37="Ve","Sa", IF(B37="Sa","Di", IF(B37="Di","Lu",)))))))</f>
        <v>Je</v>
      </c>
      <c r="C38" s="136"/>
      <c r="D38" s="136"/>
      <c r="E38" s="136"/>
      <c r="F38" s="137"/>
      <c r="G38" s="138"/>
      <c r="H38" s="136"/>
      <c r="I38" s="139"/>
      <c r="J38" s="140" t="n">
        <f aca="false">(D38-C38-(F38-E38))*24-IF(OR(G38=$N$7,G38=$N$9),-I38,0)-IF(G38=$N$8,I38,0)</f>
        <v>0</v>
      </c>
      <c r="K38" s="141" t="n">
        <f aca="false">IF(H38="Demi-journée ",IF(B38="Lu",$J$5,IF(B38="Ma",$J$6,IF(B38="Me",$J$7,IF(B38="Je",$L$5,IF(B38="Ve",$L$6,IF(B38="Sa",$L$7,IF(B38="Di",$L$8,)))))))/2,0)+IF(H38="Journée entière",IF(B38="Lu",$J$5,IF(B38="Ma",$J$6,IF(B38="Me",$J$7,IF(B38="Je",$L$5,IF(B38="Ve",$L$6,IF(B38="Sa",$L$7,IF(B38="Di",$L$8,))))))),)+IF(B38="Lu",J38-$J$5,IF(B38="Ma",J38-$J$6,IF(B38="Me",J38-$J$7,IF(B38="Je",J38-$L$5,IF(B38="Ve",J38-$L$6,IF(B38="Sa",J38-$L$7,IF(B38="Di",J38-$L$8,)))))))</f>
        <v>0</v>
      </c>
      <c r="L38" s="142" t="n">
        <f aca="false">L37+K38</f>
        <v>0</v>
      </c>
      <c r="M38" s="143"/>
      <c r="N38" s="144"/>
      <c r="O38" s="144"/>
    </row>
    <row r="39" s="69" customFormat="true" ht="22.5" hidden="false" customHeight="true" outlineLevel="0" collapsed="false">
      <c r="A39" s="134" t="n">
        <v>25</v>
      </c>
      <c r="B39" s="145" t="str">
        <f aca="false">IF(B38="Lu","Ma",IF(B38="Ma","Me", IF(B38="Me","Je", IF(B38="Je","Ve", IF(B38="Ve","Sa", IF(B38="Sa","Di", IF(B38="Di","Lu",)))))))</f>
        <v>Ve</v>
      </c>
      <c r="C39" s="136"/>
      <c r="D39" s="136"/>
      <c r="E39" s="136"/>
      <c r="F39" s="137"/>
      <c r="G39" s="138"/>
      <c r="H39" s="136"/>
      <c r="I39" s="139"/>
      <c r="J39" s="140" t="n">
        <f aca="false">(D39-C39-(F39-E39))*24-IF(OR(G39=$N$7,G39=$N$9),-I39,0)-IF(G39=$N$8,I39,0)</f>
        <v>0</v>
      </c>
      <c r="K39" s="141" t="n">
        <f aca="false">IF(H39="Demi-journée ",IF(B39="Lu",$J$5,IF(B39="Ma",$J$6,IF(B39="Me",$J$7,IF(B39="Je",$L$5,IF(B39="Ve",$L$6,IF(B39="Sa",$L$7,IF(B39="Di",$L$8,)))))))/2,0)+IF(H39="Journée entière",IF(B39="Lu",$J$5,IF(B39="Ma",$J$6,IF(B39="Me",$J$7,IF(B39="Je",$L$5,IF(B39="Ve",$L$6,IF(B39="Sa",$L$7,IF(B39="Di",$L$8,))))))),)+IF(B39="Lu",J39-$J$5,IF(B39="Ma",J39-$J$6,IF(B39="Me",J39-$J$7,IF(B39="Je",J39-$L$5,IF(B39="Ve",J39-$L$6,IF(B39="Sa",J39-$L$7,IF(B39="Di",J39-$L$8,)))))))</f>
        <v>0</v>
      </c>
      <c r="L39" s="142" t="n">
        <f aca="false">L38+K39</f>
        <v>0</v>
      </c>
      <c r="M39" s="143"/>
      <c r="N39" s="144"/>
      <c r="O39" s="144"/>
    </row>
    <row r="40" s="69" customFormat="true" ht="22.5" hidden="false" customHeight="true" outlineLevel="0" collapsed="false">
      <c r="A40" s="134" t="n">
        <v>26</v>
      </c>
      <c r="B40" s="145" t="str">
        <f aca="false">IF(B39="Lu","Ma",IF(B39="Ma","Me", IF(B39="Me","Je", IF(B39="Je","Ve", IF(B39="Ve","Sa", IF(B39="Sa","Di", IF(B39="Di","Lu",)))))))</f>
        <v>Sa</v>
      </c>
      <c r="C40" s="136"/>
      <c r="D40" s="136"/>
      <c r="E40" s="136"/>
      <c r="F40" s="137"/>
      <c r="G40" s="138"/>
      <c r="H40" s="136"/>
      <c r="I40" s="139"/>
      <c r="J40" s="140" t="n">
        <f aca="false">(D40-C40-(F40-E40))*24-IF(OR(G40=$N$7,G40=$N$9),-I40,0)-IF(G40=$N$8,I40,0)</f>
        <v>0</v>
      </c>
      <c r="K40" s="141" t="n">
        <f aca="false">IF(H40="Demi-journée ",IF(B40="Lu",$J$5,IF(B40="Ma",$J$6,IF(B40="Me",$J$7,IF(B40="Je",$L$5,IF(B40="Ve",$L$6,IF(B40="Sa",$L$7,IF(B40="Di",$L$8,)))))))/2,0)+IF(H40="Journée entière",IF(B40="Lu",$J$5,IF(B40="Ma",$J$6,IF(B40="Me",$J$7,IF(B40="Je",$L$5,IF(B40="Ve",$L$6,IF(B40="Sa",$L$7,IF(B40="Di",$L$8,))))))),)+IF(B40="Lu",J40-$J$5,IF(B40="Ma",J40-$J$6,IF(B40="Me",J40-$J$7,IF(B40="Je",J40-$L$5,IF(B40="Ve",J40-$L$6,IF(B40="Sa",J40-$L$7,IF(B40="Di",J40-$L$8,)))))))</f>
        <v>0</v>
      </c>
      <c r="L40" s="142" t="n">
        <f aca="false">L39+K40</f>
        <v>0</v>
      </c>
      <c r="M40" s="143"/>
      <c r="N40" s="144"/>
      <c r="O40" s="144"/>
    </row>
    <row r="41" s="69" customFormat="true" ht="22.5" hidden="false" customHeight="true" outlineLevel="0" collapsed="false">
      <c r="A41" s="134" t="n">
        <v>27</v>
      </c>
      <c r="B41" s="145" t="str">
        <f aca="false">IF(B40="Lu","Ma",IF(B40="Ma","Me", IF(B40="Me","Je", IF(B40="Je","Ve", IF(B40="Ve","Sa", IF(B40="Sa","Di", IF(B40="Di","Lu",)))))))</f>
        <v>Di</v>
      </c>
      <c r="C41" s="136"/>
      <c r="D41" s="136"/>
      <c r="E41" s="136"/>
      <c r="F41" s="137"/>
      <c r="G41" s="138"/>
      <c r="H41" s="136"/>
      <c r="I41" s="139"/>
      <c r="J41" s="140" t="n">
        <f aca="false">(D41-C41-(F41-E41))*24-IF(OR(G41=$N$7,G41=$N$9),-I41,0)-IF(G41=$N$8,I41,0)</f>
        <v>0</v>
      </c>
      <c r="K41" s="141" t="n">
        <f aca="false">IF(H41="Demi-journée ",IF(B41="Lu",$J$5,IF(B41="Ma",$J$6,IF(B41="Me",$J$7,IF(B41="Je",$L$5,IF(B41="Ve",$L$6,IF(B41="Sa",$L$7,IF(B41="Di",$L$8,)))))))/2,0)+IF(H41="Journée entière",IF(B41="Lu",$J$5,IF(B41="Ma",$J$6,IF(B41="Me",$J$7,IF(B41="Je",$L$5,IF(B41="Ve",$L$6,IF(B41="Sa",$L$7,IF(B41="Di",$L$8,))))))),)+IF(B41="Lu",J41-$J$5,IF(B41="Ma",J41-$J$6,IF(B41="Me",J41-$J$7,IF(B41="Je",J41-$L$5,IF(B41="Ve",J41-$L$6,IF(B41="Sa",J41-$L$7,IF(B41="Di",J41-$L$8,)))))))</f>
        <v>0</v>
      </c>
      <c r="L41" s="142" t="n">
        <f aca="false">L40+K41</f>
        <v>0</v>
      </c>
      <c r="M41" s="143"/>
      <c r="N41" s="144"/>
      <c r="O41" s="144"/>
    </row>
    <row r="42" s="69" customFormat="true" ht="22.5" hidden="false" customHeight="true" outlineLevel="0" collapsed="false">
      <c r="A42" s="134" t="n">
        <v>28</v>
      </c>
      <c r="B42" s="145" t="str">
        <f aca="false">IF(B41="Lu","Ma",IF(B41="Ma","Me", IF(B41="Me","Je", IF(B41="Je","Ve", IF(B41="Ve","Sa", IF(B41="Sa","Di", IF(B41="Di","Lu",)))))))</f>
        <v>Lu</v>
      </c>
      <c r="C42" s="136"/>
      <c r="D42" s="136"/>
      <c r="E42" s="136"/>
      <c r="F42" s="137"/>
      <c r="G42" s="138"/>
      <c r="H42" s="136"/>
      <c r="I42" s="139"/>
      <c r="J42" s="140" t="n">
        <f aca="false">(D42-C42-(F42-E42))*24-IF(OR(G42=$N$7,G42=$N$9),-I42,0)-IF(G42=$N$8,I42,0)</f>
        <v>0</v>
      </c>
      <c r="K42" s="141" t="n">
        <f aca="false">IF(H42="Demi-journée ",IF(B42="Lu",$J$5,IF(B42="Ma",$J$6,IF(B42="Me",$J$7,IF(B42="Je",$L$5,IF(B42="Ve",$L$6,IF(B42="Sa",$L$7,IF(B42="Di",$L$8,)))))))/2,0)+IF(H42="Journée entière",IF(B42="Lu",$J$5,IF(B42="Ma",$J$6,IF(B42="Me",$J$7,IF(B42="Je",$L$5,IF(B42="Ve",$L$6,IF(B42="Sa",$L$7,IF(B42="Di",$L$8,))))))),)+IF(B42="Lu",J42-$J$5,IF(B42="Ma",J42-$J$6,IF(B42="Me",J42-$J$7,IF(B42="Je",J42-$L$5,IF(B42="Ve",J42-$L$6,IF(B42="Sa",J42-$L$7,IF(B42="Di",J42-$L$8,)))))))</f>
        <v>0</v>
      </c>
      <c r="L42" s="142" t="n">
        <f aca="false">L41+K42</f>
        <v>0</v>
      </c>
      <c r="M42" s="143"/>
      <c r="N42" s="144"/>
      <c r="O42" s="144"/>
    </row>
    <row r="43" s="69" customFormat="true" ht="22.5" hidden="false" customHeight="true" outlineLevel="0" collapsed="false">
      <c r="A43" s="134" t="n">
        <v>29</v>
      </c>
      <c r="B43" s="145" t="str">
        <f aca="false">IF(B42="Lu","Ma",IF(B42="Ma","Me", IF(B42="Me","Je", IF(B42="Je","Ve", IF(B42="Ve","Sa", IF(B42="Sa","Di", IF(B42="Di","Lu",)))))))</f>
        <v>Ma</v>
      </c>
      <c r="C43" s="136"/>
      <c r="D43" s="136"/>
      <c r="E43" s="136"/>
      <c r="F43" s="137"/>
      <c r="G43" s="138"/>
      <c r="H43" s="136"/>
      <c r="I43" s="139"/>
      <c r="J43" s="140" t="n">
        <f aca="false">(D43-C43-(F43-E43))*24-IF(OR(G43=$N$7,G43=$N$9),-I43,0)-IF(G43=$N$8,I43,0)</f>
        <v>0</v>
      </c>
      <c r="K43" s="141" t="n">
        <f aca="false">IF(H43="Demi-journée ",IF(B43="Lu",$J$5,IF(B43="Ma",$J$6,IF(B43="Me",$J$7,IF(B43="Je",$L$5,IF(B43="Ve",$L$6,IF(B43="Sa",$L$7,IF(B43="Di",$L$8,)))))))/2,0)+IF(H43="Journée entière",IF(B43="Lu",$J$5,IF(B43="Ma",$J$6,IF(B43="Me",$J$7,IF(B43="Je",$L$5,IF(B43="Ve",$L$6,IF(B43="Sa",$L$7,IF(B43="Di",$L$8,))))))),)+IF(B43="Lu",J43-$J$5,IF(B43="Ma",J43-$J$6,IF(B43="Me",J43-$J$7,IF(B43="Je",J43-$L$5,IF(B43="Ve",J43-$L$6,IF(B43="Sa",J43-$L$7,IF(B43="Di",J43-$L$8,)))))))</f>
        <v>0</v>
      </c>
      <c r="L43" s="142" t="n">
        <f aca="false">L42+K43</f>
        <v>0</v>
      </c>
      <c r="M43" s="143"/>
      <c r="N43" s="144"/>
      <c r="O43" s="144"/>
    </row>
    <row r="44" s="69" customFormat="true" ht="22.5" hidden="false" customHeight="true" outlineLevel="0" collapsed="false">
      <c r="A44" s="134" t="n">
        <v>30</v>
      </c>
      <c r="B44" s="145" t="str">
        <f aca="false">IF(B43="Lu","Ma",IF(B43="Ma","Me", IF(B43="Me","Je", IF(B43="Je","Ve", IF(B43="Ve","Sa", IF(B43="Sa","Di", IF(B43="Di","Lu",)))))))</f>
        <v>Me</v>
      </c>
      <c r="C44" s="136"/>
      <c r="D44" s="136"/>
      <c r="E44" s="136"/>
      <c r="F44" s="137"/>
      <c r="G44" s="138"/>
      <c r="H44" s="136"/>
      <c r="I44" s="139"/>
      <c r="J44" s="140" t="n">
        <f aca="false">(D44-C44-(F44-E44))*24-IF(OR(G44=$N$7,G44=$N$9),-I44,0)-IF(G44=$N$8,I44,0)</f>
        <v>0</v>
      </c>
      <c r="K44" s="141" t="n">
        <f aca="false">IF(H44="Demi-journée ",IF(B44="Lu",$J$5,IF(B44="Ma",$J$6,IF(B44="Me",$J$7,IF(B44="Je",$L$5,IF(B44="Ve",$L$6,IF(B44="Sa",$L$7,IF(B44="Di",$L$8,)))))))/2,0)+IF(H44="Journée entière",IF(B44="Lu",$J$5,IF(B44="Ma",$J$6,IF(B44="Me",$J$7,IF(B44="Je",$L$5,IF(B44="Ve",$L$6,IF(B44="Sa",$L$7,IF(B44="Di",$L$8,))))))),)+IF(B44="Lu",J44-$J$5,IF(B44="Ma",J44-$J$6,IF(B44="Me",J44-$J$7,IF(B44="Je",J44-$L$5,IF(B44="Ve",J44-$L$6,IF(B44="Sa",J44-$L$7,IF(B44="Di",J44-$L$8,)))))))</f>
        <v>0</v>
      </c>
      <c r="L44" s="142" t="n">
        <f aca="false">L43+K44</f>
        <v>0</v>
      </c>
      <c r="M44" s="143"/>
      <c r="N44" s="144"/>
      <c r="O44" s="144"/>
    </row>
    <row r="45" s="69" customFormat="true" ht="22.5" hidden="false" customHeight="true" outlineLevel="0" collapsed="false">
      <c r="A45" s="148" t="n">
        <v>31</v>
      </c>
      <c r="B45" s="149" t="str">
        <f aca="false">IF(B44="Lu","Ma",IF(B44="Ma","Me", IF(B44="Me","Je", IF(B44="Je","Ve", IF(B44="Ve","Sa", IF(B44="Sa","Di", IF(B44="Di","Lu",)))))))</f>
        <v>Je</v>
      </c>
      <c r="C45" s="150"/>
      <c r="D45" s="150"/>
      <c r="E45" s="150"/>
      <c r="F45" s="151"/>
      <c r="G45" s="152"/>
      <c r="H45" s="150"/>
      <c r="I45" s="95"/>
      <c r="J45" s="153" t="n">
        <f aca="false">(D45-C45-(F45-E45))*24-IF(OR(G45=$N$7,G45=$N$9),-I45,0)-IF(G45=$N$8,I45,0)</f>
        <v>0</v>
      </c>
      <c r="K45" s="154" t="n">
        <f aca="false">IF(H45="Demi-journée ",IF(B45="Lu",$J$5,IF(B45="Ma",$J$6,IF(B45="Me",$J$7,IF(B45="Je",$L$5,IF(B45="Ve",$L$6,IF(B45="Sa",$L$7,IF(B45="Di",$L$8,)))))))/2,0)+IF(H45="Journée entière",IF(B45="Lu",$J$5,IF(B45="Ma",$J$6,IF(B45="Me",$J$7,IF(B45="Je",$L$5,IF(B45="Ve",$L$6,IF(B45="Sa",$L$7,IF(B45="Di",$L$8,))))))),)+IF(B45="Lu",J45-$J$5,IF(B45="Ma",J45-$J$6,IF(B45="Me",J45-$J$7,IF(B45="Je",J45-$L$5,IF(B45="Ve",J45-$L$6,IF(B45="Sa",J45-$L$7,IF(B45="Di",J45-$L$8,)))))))</f>
        <v>0</v>
      </c>
      <c r="L45" s="155" t="n">
        <f aca="false">L44+K45</f>
        <v>0</v>
      </c>
      <c r="M45" s="143"/>
      <c r="N45" s="156"/>
      <c r="O45" s="156"/>
    </row>
    <row r="46" s="69" customFormat="true" ht="22.5" hidden="false" customHeight="true" outlineLevel="0" collapsed="false">
      <c r="A46" s="157"/>
      <c r="B46" s="158"/>
      <c r="C46" s="159"/>
      <c r="D46" s="159"/>
      <c r="E46" s="159"/>
      <c r="F46" s="159"/>
      <c r="G46" s="160"/>
      <c r="H46" s="160"/>
      <c r="I46" s="159"/>
      <c r="J46" s="161"/>
      <c r="K46" s="162"/>
      <c r="L46" s="162"/>
      <c r="M46" s="143"/>
      <c r="N46" s="163"/>
      <c r="O46" s="163"/>
    </row>
    <row r="47" s="69" customFormat="true" ht="20.25" hidden="false" customHeight="false" outlineLevel="0" collapsed="false">
      <c r="A47" s="158"/>
      <c r="B47" s="158"/>
      <c r="C47" s="158"/>
      <c r="D47" s="158"/>
      <c r="E47" s="158"/>
      <c r="F47" s="158"/>
      <c r="G47" s="158"/>
      <c r="H47" s="158"/>
      <c r="I47" s="158"/>
      <c r="J47" s="164"/>
      <c r="K47" s="164"/>
      <c r="L47" s="161"/>
      <c r="M47" s="158"/>
      <c r="N47" s="158"/>
      <c r="O47" s="158"/>
    </row>
    <row r="48" s="69" customFormat="true" ht="20.25" hidden="false" customHeight="false" outlineLevel="0" collapsed="false">
      <c r="A48" s="165" t="s">
        <v>90</v>
      </c>
      <c r="B48" s="158"/>
      <c r="C48" s="158"/>
      <c r="D48" s="158"/>
      <c r="E48" s="158"/>
      <c r="F48" s="158"/>
      <c r="G48" s="158"/>
      <c r="H48" s="158"/>
      <c r="I48" s="158"/>
      <c r="J48" s="164"/>
      <c r="K48" s="164"/>
      <c r="L48" s="166" t="n">
        <f aca="false">L45</f>
        <v>0</v>
      </c>
      <c r="M48" s="158"/>
      <c r="N48" s="158"/>
      <c r="O48" s="158"/>
    </row>
    <row r="49" s="74" customFormat="true" ht="19.5" hidden="false" customHeight="false" outlineLevel="0" collapsed="false">
      <c r="A49" s="167"/>
      <c r="B49" s="143"/>
      <c r="C49" s="143"/>
      <c r="D49" s="143"/>
      <c r="E49" s="143"/>
      <c r="F49" s="143"/>
      <c r="G49" s="143"/>
      <c r="H49" s="143"/>
      <c r="I49" s="143"/>
      <c r="J49" s="132"/>
      <c r="K49" s="132"/>
      <c r="L49" s="162"/>
      <c r="M49" s="143"/>
      <c r="N49" s="143"/>
      <c r="O49" s="143"/>
    </row>
    <row r="50" s="69" customFormat="true" ht="19.5" hidden="false" customHeight="false" outlineLevel="0" collapsed="false">
      <c r="A50" s="158"/>
      <c r="B50" s="158"/>
      <c r="C50" s="158"/>
      <c r="D50" s="158"/>
      <c r="E50" s="158"/>
      <c r="F50" s="158"/>
      <c r="G50" s="158"/>
      <c r="H50" s="158"/>
      <c r="I50" s="158"/>
      <c r="J50" s="164"/>
      <c r="K50" s="164"/>
      <c r="L50" s="164"/>
      <c r="M50" s="158"/>
      <c r="N50" s="158"/>
      <c r="O50" s="158"/>
    </row>
    <row r="51" s="69" customFormat="true" ht="19.5" hidden="false" customHeight="false" outlineLevel="0" collapsed="false">
      <c r="A51" s="165" t="s">
        <v>91</v>
      </c>
      <c r="B51" s="158"/>
      <c r="C51" s="158"/>
      <c r="D51" s="158"/>
      <c r="E51" s="158"/>
      <c r="F51" s="158"/>
      <c r="G51" s="158"/>
      <c r="H51" s="158"/>
      <c r="I51" s="158"/>
      <c r="J51" s="164"/>
      <c r="K51" s="164"/>
      <c r="L51" s="164"/>
      <c r="M51" s="158"/>
      <c r="N51" s="158"/>
      <c r="O51" s="158"/>
    </row>
    <row r="52" s="69" customFormat="true" ht="19.5" hidden="false" customHeight="false" outlineLevel="0" collapsed="false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</row>
    <row r="53" s="69" customFormat="true" ht="19.5" hidden="false" customHeight="false" outlineLevel="0" collapsed="false"/>
    <row r="54" s="69" customFormat="true" ht="19.5" hidden="false" customHeight="false" outlineLevel="0" collapsed="false">
      <c r="A54" s="168"/>
      <c r="B54" s="168"/>
      <c r="C54" s="168"/>
      <c r="D54" s="168"/>
      <c r="E54" s="168"/>
      <c r="F54" s="168"/>
    </row>
    <row r="55" s="69" customFormat="true" ht="19.5" hidden="false" customHeight="false" outlineLevel="0" collapsed="false"/>
    <row r="56" s="69" customFormat="true" ht="19.5" hidden="false" customHeight="false" outlineLevel="0" collapsed="false"/>
    <row r="57" s="69" customFormat="true" ht="19.5" hidden="false" customHeight="false" outlineLevel="0" collapsed="false"/>
    <row r="58" s="69" customFormat="true" ht="19.5" hidden="false" customHeight="false" outlineLevel="0" collapsed="false"/>
    <row r="59" s="69" customFormat="true" ht="19.5" hidden="false" customHeight="false" outlineLevel="0" collapsed="false"/>
    <row r="60" s="69" customFormat="true" ht="19.5" hidden="false" customHeight="false" outlineLevel="0" collapsed="false"/>
    <row r="61" s="69" customFormat="true" ht="19.5" hidden="false" customHeight="false" outlineLevel="0" collapsed="false"/>
    <row r="62" s="69" customFormat="true" ht="19.5" hidden="false" customHeight="false" outlineLevel="0" collapsed="false"/>
    <row r="63" s="69" customFormat="true" ht="19.5" hidden="false" customHeight="false" outlineLevel="0" collapsed="false"/>
    <row r="64" s="69" customFormat="true" ht="19.5" hidden="false" customHeight="false" outlineLevel="0" collapsed="false"/>
    <row r="65" s="69" customFormat="true" ht="19.5" hidden="false" customHeight="false" outlineLevel="0" collapsed="false"/>
    <row r="66" s="69" customFormat="true" ht="19.5" hidden="false" customHeight="false" outlineLevel="0" collapsed="false"/>
    <row r="67" s="69" customFormat="true" ht="19.5" hidden="false" customHeight="false" outlineLevel="0" collapsed="false"/>
    <row r="68" s="69" customFormat="true" ht="19.5" hidden="false" customHeight="false" outlineLevel="0" collapsed="false"/>
    <row r="69" s="69" customFormat="true" ht="19.5" hidden="false" customHeight="false" outlineLevel="0" collapsed="false"/>
    <row r="70" s="69" customFormat="true" ht="19.5" hidden="false" customHeight="false" outlineLevel="0" collapsed="false"/>
    <row r="71" s="69" customFormat="true" ht="19.5" hidden="false" customHeight="false" outlineLevel="0" collapsed="false"/>
    <row r="72" s="69" customFormat="true" ht="19.5" hidden="false" customHeight="false" outlineLevel="0" collapsed="false"/>
    <row r="73" s="69" customFormat="true" ht="19.5" hidden="false" customHeight="false" outlineLevel="0" collapsed="false"/>
    <row r="74" s="69" customFormat="true" ht="19.5" hidden="false" customHeight="false" outlineLevel="0" collapsed="false"/>
    <row r="75" s="69" customFormat="true" ht="19.5" hidden="false" customHeight="false" outlineLevel="0" collapsed="false"/>
    <row r="76" s="69" customFormat="true" ht="19.5" hidden="false" customHeight="false" outlineLevel="0" collapsed="false"/>
  </sheetData>
  <sheetProtection algorithmName="SHA-512" hashValue="Q3B2BbuoOcvGzsW05RAd8xnUtEuQZ56Otwsn2fzfdDoRSpoePQ7E2v2sVNkUpwNGWyt6guXscyXhKGUGNtJeVw==" saltValue="AQ3HQ/gZ1DecK45vZJIw2w==" spinCount="100000" sheet="true" selectLockedCells="true"/>
  <mergeCells count="43">
    <mergeCell ref="A3:F3"/>
    <mergeCell ref="N3:O3"/>
    <mergeCell ref="A5:D5"/>
    <mergeCell ref="E5:F5"/>
    <mergeCell ref="A6:D6"/>
    <mergeCell ref="E6:F6"/>
    <mergeCell ref="A7:D7"/>
    <mergeCell ref="E7:F7"/>
    <mergeCell ref="A8:D8"/>
    <mergeCell ref="E8:F8"/>
    <mergeCell ref="N11:O13"/>
    <mergeCell ref="A13:C13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44:O44"/>
    <mergeCell ref="N45:O45"/>
  </mergeCells>
  <conditionalFormatting sqref="A46:L46">
    <cfRule type="expression" priority="2" aboveAverage="0" equalAverage="0" bottom="0" percent="0" rank="0" text="" dxfId="443">
      <formula>$G46="MU = Mutterschaft"</formula>
    </cfRule>
    <cfRule type="expression" priority="3" aboveAverage="0" equalAverage="0" bottom="0" percent="0" rank="0" text="" dxfId="444">
      <formula>$G46="TK = Tagungen/Kurse"</formula>
    </cfRule>
    <cfRule type="expression" priority="4" aboveAverage="0" equalAverage="0" bottom="0" percent="0" rank="0" text="" dxfId="445">
      <formula>$G46="KO = Kompensation"</formula>
    </cfRule>
    <cfRule type="expression" priority="5" aboveAverage="0" equalAverage="0" bottom="0" percent="0" rank="0" text="" dxfId="446">
      <formula>$G46="BE = Bez. Urlaubstage"</formula>
    </cfRule>
    <cfRule type="expression" priority="6" aboveAverage="0" equalAverage="0" bottom="0" percent="0" rank="0" text="" dxfId="447">
      <formula>$G46="UN = Unfall"</formula>
    </cfRule>
    <cfRule type="expression" priority="7" aboveAverage="0" equalAverage="0" bottom="0" percent="0" rank="0" text="" dxfId="448">
      <formula>$G46="KR = Krankheit"</formula>
    </cfRule>
    <cfRule type="expression" priority="8" aboveAverage="0" equalAverage="0" bottom="0" percent="0" rank="0" text="" dxfId="449">
      <formula>$G46="FT = Feiertag"</formula>
    </cfRule>
    <cfRule type="expression" priority="9" aboveAverage="0" equalAverage="0" bottom="0" percent="0" rank="0" text="" dxfId="450">
      <formula>$G46="FE = Ferien"</formula>
    </cfRule>
  </conditionalFormatting>
  <conditionalFormatting sqref="L48:L49">
    <cfRule type="expression" priority="10" aboveAverage="0" equalAverage="0" bottom="0" percent="0" rank="0" text="" dxfId="451">
      <formula>$G48="MU = Mutterschaft"</formula>
    </cfRule>
    <cfRule type="expression" priority="11" aboveAverage="0" equalAverage="0" bottom="0" percent="0" rank="0" text="" dxfId="452">
      <formula>$G48="TK = Tagungen/Kurse"</formula>
    </cfRule>
    <cfRule type="expression" priority="12" aboveAverage="0" equalAverage="0" bottom="0" percent="0" rank="0" text="" dxfId="453">
      <formula>$G48="KO = Kompensation"</formula>
    </cfRule>
    <cfRule type="expression" priority="13" aboveAverage="0" equalAverage="0" bottom="0" percent="0" rank="0" text="" dxfId="454">
      <formula>$G48="BE = Bez. Urlaubstage"</formula>
    </cfRule>
    <cfRule type="expression" priority="14" aboveAverage="0" equalAverage="0" bottom="0" percent="0" rank="0" text="" dxfId="455">
      <formula>$G48="UN = Unfall"</formula>
    </cfRule>
    <cfRule type="expression" priority="15" aboveAverage="0" equalAverage="0" bottom="0" percent="0" rank="0" text="" dxfId="456">
      <formula>$G48="KR = Krankheit"</formula>
    </cfRule>
    <cfRule type="expression" priority="16" aboveAverage="0" equalAverage="0" bottom="0" percent="0" rank="0" text="" dxfId="457">
      <formula>$G48="FT = Feiertag"</formula>
    </cfRule>
    <cfRule type="expression" priority="17" aboveAverage="0" equalAverage="0" bottom="0" percent="0" rank="0" text="" dxfId="458">
      <formula>$G48="FE = Ferien"</formula>
    </cfRule>
  </conditionalFormatting>
  <conditionalFormatting sqref="L13">
    <cfRule type="expression" priority="18" aboveAverage="0" equalAverage="0" bottom="0" percent="0" rank="0" text="" dxfId="459">
      <formula>$G13="MU = Mutterschaft"</formula>
    </cfRule>
    <cfRule type="expression" priority="19" aboveAverage="0" equalAverage="0" bottom="0" percent="0" rank="0" text="" dxfId="460">
      <formula>$G13="TK = Tagungen/Kurse"</formula>
    </cfRule>
    <cfRule type="expression" priority="20" aboveAverage="0" equalAverage="0" bottom="0" percent="0" rank="0" text="" dxfId="461">
      <formula>$G13="KO = Kompensation"</formula>
    </cfRule>
    <cfRule type="expression" priority="21" aboveAverage="0" equalAverage="0" bottom="0" percent="0" rank="0" text="" dxfId="462">
      <formula>$G13="BE = Bez. Urlaubstage"</formula>
    </cfRule>
    <cfRule type="expression" priority="22" aboveAverage="0" equalAverage="0" bottom="0" percent="0" rank="0" text="" dxfId="463">
      <formula>$G13="UN = Unfall"</formula>
    </cfRule>
    <cfRule type="expression" priority="23" aboveAverage="0" equalAverage="0" bottom="0" percent="0" rank="0" text="" dxfId="464">
      <formula>$G13="KR = Krankheit"</formula>
    </cfRule>
    <cfRule type="expression" priority="24" aboveAverage="0" equalAverage="0" bottom="0" percent="0" rank="0" text="" dxfId="465">
      <formula>$G13="FT = Feiertag"</formula>
    </cfRule>
    <cfRule type="expression" priority="25" aboveAverage="0" equalAverage="0" bottom="0" percent="0" rank="0" text="" dxfId="466">
      <formula>$G13="FE = Ferien"</formula>
    </cfRule>
  </conditionalFormatting>
  <conditionalFormatting sqref="L5:L8">
    <cfRule type="expression" priority="26" aboveAverage="0" equalAverage="0" bottom="0" percent="0" rank="0" text="" dxfId="467">
      <formula>$G5="MU = Mutterschaft"</formula>
    </cfRule>
    <cfRule type="expression" priority="27" aboveAverage="0" equalAverage="0" bottom="0" percent="0" rank="0" text="" dxfId="468">
      <formula>$G5="TK = Tagungen/Kurse"</formula>
    </cfRule>
    <cfRule type="expression" priority="28" aboveAverage="0" equalAverage="0" bottom="0" percent="0" rank="0" text="" dxfId="469">
      <formula>$G5="KO = Kompensation"</formula>
    </cfRule>
    <cfRule type="expression" priority="29" aboveAverage="0" equalAverage="0" bottom="0" percent="0" rank="0" text="" dxfId="470">
      <formula>$G5="BE = Bez. Urlaubstage"</formula>
    </cfRule>
    <cfRule type="expression" priority="30" aboveAverage="0" equalAverage="0" bottom="0" percent="0" rank="0" text="" dxfId="471">
      <formula>$G5="UN = Unfall"</formula>
    </cfRule>
    <cfRule type="expression" priority="31" aboveAverage="0" equalAverage="0" bottom="0" percent="0" rank="0" text="" dxfId="472">
      <formula>$G5="KR = Krankheit"</formula>
    </cfRule>
    <cfRule type="expression" priority="32" aboveAverage="0" equalAverage="0" bottom="0" percent="0" rank="0" text="" dxfId="473">
      <formula>$G5="FT = Feiertag"</formula>
    </cfRule>
    <cfRule type="expression" priority="33" aboveAverage="0" equalAverage="0" bottom="0" percent="0" rank="0" text="" dxfId="474">
      <formula>$G5="FE = Ferien"</formula>
    </cfRule>
  </conditionalFormatting>
  <conditionalFormatting sqref="J5:J7">
    <cfRule type="expression" priority="34" aboveAverage="0" equalAverage="0" bottom="0" percent="0" rank="0" text="" dxfId="475">
      <formula>$G5="MU = Mutterschaft"</formula>
    </cfRule>
    <cfRule type="expression" priority="35" aboveAverage="0" equalAverage="0" bottom="0" percent="0" rank="0" text="" dxfId="476">
      <formula>$G5="TK = Tagungen/Kurse"</formula>
    </cfRule>
    <cfRule type="expression" priority="36" aboveAverage="0" equalAverage="0" bottom="0" percent="0" rank="0" text="" dxfId="477">
      <formula>$G5="KO = Kompensation"</formula>
    </cfRule>
    <cfRule type="expression" priority="37" aboveAverage="0" equalAverage="0" bottom="0" percent="0" rank="0" text="" dxfId="478">
      <formula>$G5="BE = Bez. Urlaubstage"</formula>
    </cfRule>
    <cfRule type="expression" priority="38" aboveAverage="0" equalAverage="0" bottom="0" percent="0" rank="0" text="" dxfId="479">
      <formula>$G5="UN = Unfall"</formula>
    </cfRule>
    <cfRule type="expression" priority="39" aboveAverage="0" equalAverage="0" bottom="0" percent="0" rank="0" text="" dxfId="480">
      <formula>$G5="KR = Krankheit"</formula>
    </cfRule>
    <cfRule type="expression" priority="40" aboveAverage="0" equalAverage="0" bottom="0" percent="0" rank="0" text="" dxfId="481">
      <formula>$G5="FT = Feiertag"</formula>
    </cfRule>
    <cfRule type="expression" priority="41" aboveAverage="0" equalAverage="0" bottom="0" percent="0" rank="0" text="" dxfId="482">
      <formula>$G5="FE = Ferien"</formula>
    </cfRule>
  </conditionalFormatting>
  <conditionalFormatting sqref="A15:L45">
    <cfRule type="expression" priority="42" aboveAverage="0" equalAverage="0" bottom="0" percent="0" rank="0" text="" dxfId="483">
      <formula>$G15="MAT = maternité"</formula>
    </cfRule>
    <cfRule type="expression" priority="43" aboveAverage="0" equalAverage="0" bottom="0" percent="0" rank="0" text="" dxfId="484">
      <formula>$G15="RC = réunions/cours"</formula>
    </cfRule>
    <cfRule type="expression" priority="44" aboveAverage="0" equalAverage="0" bottom="0" percent="0" rank="0" text="" dxfId="485">
      <formula>$G15="CO = compensation"</formula>
    </cfRule>
    <cfRule type="expression" priority="45" aboveAverage="0" equalAverage="0" bottom="0" percent="0" rank="0" text="" dxfId="486">
      <formula>$G15="CP = jours de congé payés"</formula>
    </cfRule>
    <cfRule type="expression" priority="46" aboveAverage="0" equalAverage="0" bottom="0" percent="0" rank="0" text="" dxfId="487">
      <formula>$G15="AC = accident"</formula>
    </cfRule>
    <cfRule type="expression" priority="47" aboveAverage="0" equalAverage="0" bottom="0" percent="0" rank="0" text="" dxfId="488">
      <formula>$G15="MA = maladie"</formula>
    </cfRule>
    <cfRule type="expression" priority="48" aboveAverage="0" equalAverage="0" bottom="0" percent="0" rank="0" text="" dxfId="489">
      <formula>$G15="JF = jour férié"</formula>
    </cfRule>
    <cfRule type="expression" priority="49" aboveAverage="0" equalAverage="0" bottom="0" percent="0" rank="0" text="" dxfId="490">
      <formula>$G15="VA = vacances"</formula>
    </cfRule>
  </conditionalFormatting>
  <conditionalFormatting sqref="A15:L45">
    <cfRule type="expression" priority="50" aboveAverage="0" equalAverage="0" bottom="0" percent="0" rank="0" text="" dxfId="491">
      <formula>$B15="Di"</formula>
    </cfRule>
    <cfRule type="expression" priority="51" aboveAverage="0" equalAverage="0" bottom="0" percent="0" rank="0" text="" dxfId="492">
      <formula>$G15="JL = jour libre hebdomadaire"</formula>
    </cfRule>
    <cfRule type="expression" priority="52" aboveAverage="0" equalAverage="0" bottom="0" percent="0" rank="0" text="" dxfId="493">
      <formula>$G15="AB = absence brève"</formula>
    </cfRule>
  </conditionalFormatting>
  <dataValidations count="6">
    <dataValidation allowBlank="true" errorTitle="Ungültiges Format" operator="between" showDropDown="false" showErrorMessage="true" showInputMessage="true" sqref="I15:I45" type="decimal">
      <formula1>0</formula1>
      <formula2>14</formula2>
    </dataValidation>
    <dataValidation allowBlank="true" error="Bitte geben Sie die Uhrzeit mit Doppeltpunkt an. Beispiel: 00:00" errorTitle="Ungültiges Format" operator="between" showDropDown="false" showErrorMessage="true" showInputMessage="true" sqref="C15:F45" type="time">
      <formula1>0</formula1>
      <formula2>0.999305555555556</formula2>
    </dataValidation>
    <dataValidation allowBlank="true" operator="between" showDropDown="false" showErrorMessage="true" showInputMessage="true" sqref="H15:H45" type="list">
      <formula1>IF(OR(G15="VA = vacances",G15="JF = jour férié",G15="JL = jour libre hebdomadaire"),Ferien,0)</formula1>
      <formula2>0</formula2>
    </dataValidation>
    <dataValidation allowBlank="true" operator="between" showDropDown="false" showErrorMessage="true" showInputMessage="true" sqref="G15:G46" type="list">
      <formula1>Legenden</formula1>
      <formula2>0</formula2>
    </dataValidation>
    <dataValidation allowBlank="true" operator="between" showDropDown="false" showErrorMessage="true" showInputMessage="true" sqref="I46" type="time">
      <formula1>0</formula1>
      <formula2>0.583333333333333</formula2>
    </dataValidation>
    <dataValidation allowBlank="true" operator="between" showDropDown="false" showErrorMessage="true" showInputMessage="true" sqref="H46" type="list">
      <formula1>IF(ISTEXT(G46)=1,Ferien,0)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&amp;RPK Coiffure, Version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75"/>
  <sheetViews>
    <sheetView showFormulas="false" showGridLines="fals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B15" activeCellId="0" sqref="B15"/>
    </sheetView>
  </sheetViews>
  <sheetFormatPr defaultColWidth="11.43359375" defaultRowHeight="15" zeroHeight="false" outlineLevelRow="0" outlineLevelCol="0"/>
  <cols>
    <col collapsed="false" customWidth="true" hidden="false" outlineLevel="0" max="1" min="1" style="49" width="13.14"/>
    <col collapsed="false" customWidth="true" hidden="false" outlineLevel="0" max="2" min="2" style="49" width="14.43"/>
    <col collapsed="false" customWidth="true" hidden="false" outlineLevel="0" max="6" min="3" style="49" width="10.71"/>
    <col collapsed="false" customWidth="true" hidden="false" outlineLevel="0" max="7" min="7" style="49" width="36"/>
    <col collapsed="false" customWidth="true" hidden="false" outlineLevel="0" max="8" min="8" style="49" width="18.85"/>
    <col collapsed="false" customWidth="true" hidden="false" outlineLevel="0" max="9" min="9" style="49" width="22.43"/>
    <col collapsed="false" customWidth="true" hidden="false" outlineLevel="0" max="12" min="10" style="49" width="15.71"/>
    <col collapsed="false" customWidth="true" hidden="false" outlineLevel="0" max="13" min="13" style="49" width="1.71"/>
    <col collapsed="false" customWidth="true" hidden="false" outlineLevel="0" max="15" min="14" style="49" width="35.71"/>
    <col collapsed="false" customWidth="false" hidden="false" outlineLevel="0" max="1024" min="16" style="49" width="11.42"/>
  </cols>
  <sheetData>
    <row r="1" s="57" customFormat="true" ht="24" hidden="false" customHeight="false" outlineLevel="0" collapsed="false">
      <c r="A1" s="55" t="s">
        <v>0</v>
      </c>
      <c r="B1" s="55"/>
      <c r="C1" s="55"/>
      <c r="D1" s="55"/>
      <c r="E1" s="55"/>
      <c r="F1" s="55"/>
      <c r="G1" s="56"/>
      <c r="H1" s="56"/>
      <c r="I1" s="56"/>
      <c r="J1" s="56"/>
      <c r="K1" s="56"/>
      <c r="M1" s="56"/>
      <c r="N1" s="58" t="s">
        <v>41</v>
      </c>
      <c r="O1" s="59" t="n">
        <f aca="false">'Vue d’ensemble'!O1</f>
        <v>2019</v>
      </c>
    </row>
    <row r="2" customFormat="false" ht="6.75" hidden="false" customHeight="true" outlineLevel="0" collapsed="false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1"/>
      <c r="N2" s="61"/>
      <c r="O2" s="62"/>
    </row>
    <row r="3" s="69" customFormat="true" ht="16.5" hidden="false" customHeight="true" outlineLevel="0" collapsed="false">
      <c r="A3" s="63" t="s">
        <v>66</v>
      </c>
      <c r="B3" s="63"/>
      <c r="C3" s="63"/>
      <c r="D3" s="63"/>
      <c r="E3" s="63"/>
      <c r="F3" s="63"/>
      <c r="G3" s="64"/>
      <c r="H3" s="65"/>
      <c r="I3" s="66" t="s">
        <v>67</v>
      </c>
      <c r="J3" s="67" t="s">
        <v>68</v>
      </c>
      <c r="K3" s="68" t="s">
        <v>67</v>
      </c>
      <c r="L3" s="67" t="s">
        <v>68</v>
      </c>
      <c r="M3" s="64"/>
      <c r="N3" s="63" t="s">
        <v>69</v>
      </c>
      <c r="O3" s="63"/>
    </row>
    <row r="4" s="74" customFormat="true" ht="6.75" hidden="false" customHeight="true" outlineLevel="0" collapsed="false">
      <c r="A4" s="70"/>
      <c r="B4" s="64"/>
      <c r="C4" s="64"/>
      <c r="D4" s="71"/>
      <c r="E4" s="64"/>
      <c r="F4" s="71"/>
      <c r="G4" s="64"/>
      <c r="H4" s="64"/>
      <c r="I4" s="72"/>
      <c r="J4" s="64"/>
      <c r="K4" s="73"/>
      <c r="L4" s="71"/>
      <c r="M4" s="64"/>
      <c r="N4" s="70"/>
      <c r="O4" s="71"/>
    </row>
    <row r="5" s="69" customFormat="true" ht="19.5" hidden="false" customHeight="false" outlineLevel="0" collapsed="false">
      <c r="A5" s="75" t="s">
        <v>70</v>
      </c>
      <c r="B5" s="75"/>
      <c r="C5" s="75"/>
      <c r="D5" s="75"/>
      <c r="E5" s="76" t="str">
        <f aca="false">CONCATENATE('Vue d’ensemble'!D5," ",'Vue d’ensemble'!D4)</f>
        <v>Marie Modèle</v>
      </c>
      <c r="F5" s="76"/>
      <c r="G5" s="77"/>
      <c r="I5" s="78" t="s">
        <v>71</v>
      </c>
      <c r="J5" s="79" t="n">
        <v>0</v>
      </c>
      <c r="K5" s="80" t="s">
        <v>72</v>
      </c>
      <c r="L5" s="81" t="n">
        <v>0</v>
      </c>
      <c r="M5" s="74"/>
      <c r="N5" s="82" t="s">
        <v>45</v>
      </c>
      <c r="O5" s="83" t="s">
        <v>52</v>
      </c>
    </row>
    <row r="6" s="69" customFormat="true" ht="20.25" hidden="false" customHeight="false" outlineLevel="0" collapsed="false">
      <c r="A6" s="75" t="s">
        <v>12</v>
      </c>
      <c r="B6" s="75"/>
      <c r="C6" s="75"/>
      <c r="D6" s="75"/>
      <c r="E6" s="84" t="n">
        <f aca="false">'Vue d’ensemble'!J9</f>
        <v>100</v>
      </c>
      <c r="F6" s="84"/>
      <c r="G6" s="77"/>
      <c r="I6" s="78" t="s">
        <v>73</v>
      </c>
      <c r="J6" s="79" t="n">
        <v>0</v>
      </c>
      <c r="K6" s="80" t="s">
        <v>74</v>
      </c>
      <c r="L6" s="81" t="n">
        <v>0</v>
      </c>
      <c r="M6" s="74"/>
      <c r="N6" s="85" t="s">
        <v>46</v>
      </c>
      <c r="O6" s="86" t="s">
        <v>61</v>
      </c>
    </row>
    <row r="7" s="69" customFormat="true" ht="19.5" hidden="false" customHeight="false" outlineLevel="0" collapsed="false">
      <c r="A7" s="75" t="s">
        <v>75</v>
      </c>
      <c r="B7" s="75"/>
      <c r="C7" s="75"/>
      <c r="D7" s="75"/>
      <c r="E7" s="87" t="n">
        <f aca="false">SUM(J5:J7,L5:L8)</f>
        <v>0</v>
      </c>
      <c r="F7" s="87"/>
      <c r="G7" s="77"/>
      <c r="I7" s="78" t="s">
        <v>76</v>
      </c>
      <c r="J7" s="79" t="n">
        <v>0</v>
      </c>
      <c r="K7" s="80" t="s">
        <v>77</v>
      </c>
      <c r="L7" s="81" t="n">
        <v>0</v>
      </c>
      <c r="M7" s="74"/>
      <c r="N7" s="88" t="s">
        <v>48</v>
      </c>
      <c r="O7" s="89" t="s">
        <v>58</v>
      </c>
    </row>
    <row r="8" s="69" customFormat="true" ht="20.25" hidden="false" customHeight="false" outlineLevel="0" collapsed="false">
      <c r="A8" s="90" t="s">
        <v>14</v>
      </c>
      <c r="B8" s="90"/>
      <c r="C8" s="90"/>
      <c r="D8" s="90"/>
      <c r="E8" s="91" t="str">
        <f aca="false">'Vue d’ensemble'!J11</f>
        <v>variable</v>
      </c>
      <c r="F8" s="91"/>
      <c r="G8" s="77"/>
      <c r="H8" s="77"/>
      <c r="I8" s="92"/>
      <c r="J8" s="93"/>
      <c r="K8" s="94" t="s">
        <v>78</v>
      </c>
      <c r="L8" s="95" t="n">
        <v>0</v>
      </c>
      <c r="M8" s="74"/>
      <c r="N8" s="96" t="s">
        <v>63</v>
      </c>
      <c r="O8" s="97" t="s">
        <v>65</v>
      </c>
    </row>
    <row r="9" s="69" customFormat="true" ht="20.25" hidden="false" customHeight="false" outlineLevel="0" collapsed="false">
      <c r="M9" s="74"/>
      <c r="N9" s="98" t="s">
        <v>50</v>
      </c>
      <c r="O9" s="99" t="s">
        <v>55</v>
      </c>
    </row>
    <row r="10" s="74" customFormat="true" ht="6.75" hidden="false" customHeight="true" outlineLevel="0" collapsed="false">
      <c r="A10" s="100"/>
      <c r="B10" s="100"/>
      <c r="C10" s="101"/>
      <c r="D10" s="101"/>
      <c r="E10" s="102"/>
      <c r="F10" s="102"/>
      <c r="G10" s="102"/>
      <c r="H10" s="102"/>
      <c r="J10" s="102"/>
    </row>
    <row r="11" s="111" customFormat="true" ht="44.25" hidden="false" customHeight="true" outlineLevel="0" collapsed="false">
      <c r="A11" s="103" t="s">
        <v>79</v>
      </c>
      <c r="B11" s="104" t="s">
        <v>67</v>
      </c>
      <c r="C11" s="104" t="s">
        <v>80</v>
      </c>
      <c r="D11" s="104" t="s">
        <v>81</v>
      </c>
      <c r="E11" s="105" t="s">
        <v>82</v>
      </c>
      <c r="F11" s="106" t="s">
        <v>83</v>
      </c>
      <c r="G11" s="103" t="s">
        <v>84</v>
      </c>
      <c r="H11" s="105" t="s">
        <v>85</v>
      </c>
      <c r="I11" s="106" t="s">
        <v>86</v>
      </c>
      <c r="J11" s="107" t="s">
        <v>87</v>
      </c>
      <c r="K11" s="105" t="s">
        <v>88</v>
      </c>
      <c r="L11" s="108" t="s">
        <v>28</v>
      </c>
      <c r="M11" s="109"/>
      <c r="N11" s="110" t="s">
        <v>29</v>
      </c>
      <c r="O11" s="110"/>
    </row>
    <row r="12" s="109" customFormat="true" ht="6.75" hidden="false" customHeight="true" outlineLevel="0" collapsed="false">
      <c r="A12" s="112"/>
      <c r="E12" s="100"/>
      <c r="F12" s="113"/>
      <c r="G12" s="114"/>
      <c r="H12" s="100"/>
      <c r="I12" s="115"/>
      <c r="J12" s="116"/>
      <c r="K12" s="117"/>
      <c r="L12" s="118"/>
      <c r="N12" s="110"/>
      <c r="O12" s="110"/>
    </row>
    <row r="13" s="69" customFormat="true" ht="22.5" hidden="false" customHeight="true" outlineLevel="0" collapsed="false">
      <c r="A13" s="119" t="s">
        <v>89</v>
      </c>
      <c r="B13" s="119"/>
      <c r="C13" s="119"/>
      <c r="D13" s="120"/>
      <c r="E13" s="120"/>
      <c r="F13" s="121"/>
      <c r="G13" s="122"/>
      <c r="H13" s="123"/>
      <c r="I13" s="121"/>
      <c r="J13" s="124"/>
      <c r="K13" s="125"/>
      <c r="L13" s="126" t="n">
        <f aca="false">Octobre!L48</f>
        <v>0</v>
      </c>
      <c r="M13" s="74"/>
      <c r="N13" s="110"/>
      <c r="O13" s="110"/>
    </row>
    <row r="14" s="74" customFormat="true" ht="6.75" hidden="false" customHeight="true" outlineLevel="0" collapsed="false">
      <c r="A14" s="127"/>
      <c r="E14" s="101"/>
      <c r="F14" s="128"/>
      <c r="G14" s="129"/>
      <c r="H14" s="130"/>
      <c r="I14" s="71"/>
      <c r="J14" s="131"/>
      <c r="K14" s="132"/>
      <c r="L14" s="133"/>
      <c r="N14" s="70"/>
      <c r="O14" s="71"/>
    </row>
    <row r="15" s="69" customFormat="true" ht="22.5" hidden="false" customHeight="true" outlineLevel="0" collapsed="false">
      <c r="A15" s="134" t="n">
        <v>1</v>
      </c>
      <c r="B15" s="169" t="str">
        <f aca="false">IF(Octobre!B45="Lu","Ma",IF(Octobre!B45="Ma","Me", IF(Octobre!B45="Me","Je", IF(Octobre!B45="Je","Ve", IF(Octobre!B45="Ve","Sa", IF(Octobre!B45="Sa","Di", IF(Octobre!B45="Di","Lu",)))))))</f>
        <v>Ve</v>
      </c>
      <c r="C15" s="136"/>
      <c r="D15" s="136"/>
      <c r="E15" s="136"/>
      <c r="F15" s="137"/>
      <c r="G15" s="138"/>
      <c r="H15" s="136"/>
      <c r="I15" s="139"/>
      <c r="J15" s="140" t="n">
        <f aca="false">(D15-C15-(F15-E15))*24-IF(OR(G15=$N$7,G15=$N$9),-I15,0)-IF(G15=$N$8,I15,0)</f>
        <v>0</v>
      </c>
      <c r="K15" s="141" t="n">
        <f aca="false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142" t="n">
        <f aca="false">L13+K15</f>
        <v>0</v>
      </c>
      <c r="M15" s="143"/>
      <c r="N15" s="144"/>
      <c r="O15" s="144"/>
    </row>
    <row r="16" s="69" customFormat="true" ht="22.5" hidden="false" customHeight="true" outlineLevel="0" collapsed="false">
      <c r="A16" s="134" t="n">
        <v>2</v>
      </c>
      <c r="B16" s="145" t="str">
        <f aca="false">IF(B15="Lu","Ma",IF(B15="Ma","Me", IF(B15="Me","Je", IF(B15="Je","Ve", IF(B15="Ve","Sa", IF(B15="Sa","Di", IF(B15="Di","Lu",)))))))</f>
        <v>Sa</v>
      </c>
      <c r="C16" s="136"/>
      <c r="D16" s="136"/>
      <c r="E16" s="136"/>
      <c r="F16" s="137"/>
      <c r="G16" s="138"/>
      <c r="H16" s="136"/>
      <c r="I16" s="139"/>
      <c r="J16" s="140" t="n">
        <f aca="false">(D16-C16-(F16-E16))*24-IF(OR(G16=$N$7,G16=$N$9),-I16,0)-IF(G16=$N$8,I16,0)</f>
        <v>0</v>
      </c>
      <c r="K16" s="141" t="n">
        <f aca="false">IF(H16="Demi-journée ",IF(B16="Lu",$J$5,IF(B16="Ma",$J$6,IF(B16="Me",$J$7,IF(B16="Je",$L$5,IF(B16="Ve",$L$6,IF(B16="Sa",$L$7,IF(B16="Di",$L$8,)))))))/2,0)+IF(H16="Journée entière",IF(B16="Lu",$J$5,IF(B16="Ma",$J$6,IF(B16="Me",$J$7,IF(B16="Je",$L$5,IF(B16="Ve",$L$6,IF(B16="Sa",$L$7,IF(B16="Di",$L$8,))))))),)+IF(B16="Lu",J16-$J$5,IF(B16="Ma",J16-$J$6,IF(B16="Me",J16-$J$7,IF(B16="Je",J16-$L$5,IF(B16="Ve",J16-$L$6,IF(B16="Sa",J16-$L$7,IF(B16="Di",J16-$L$8,)))))))</f>
        <v>0</v>
      </c>
      <c r="L16" s="142" t="n">
        <f aca="false">L15+K16</f>
        <v>0</v>
      </c>
      <c r="M16" s="143"/>
      <c r="N16" s="144"/>
      <c r="O16" s="144"/>
    </row>
    <row r="17" s="69" customFormat="true" ht="22.5" hidden="false" customHeight="true" outlineLevel="0" collapsed="false">
      <c r="A17" s="134" t="n">
        <v>3</v>
      </c>
      <c r="B17" s="145" t="str">
        <f aca="false">IF(B16="Lu","Ma",IF(B16="Ma","Me", IF(B16="Me","Je", IF(B16="Je","Ve", IF(B16="Ve","Sa", IF(B16="Sa","Di", IF(B16="Di","Lu",)))))))</f>
        <v>Di</v>
      </c>
      <c r="C17" s="136"/>
      <c r="D17" s="136"/>
      <c r="E17" s="136"/>
      <c r="F17" s="137"/>
      <c r="G17" s="138"/>
      <c r="H17" s="136"/>
      <c r="I17" s="139"/>
      <c r="J17" s="140" t="n">
        <f aca="false">(D17-C17-(F17-E17))*24-IF(OR(G17=$N$7,G17=$N$9),-I17,0)-IF(G17=$N$8,I17,0)</f>
        <v>0</v>
      </c>
      <c r="K17" s="141" t="n">
        <f aca="false">IF(H17="Demi-journée ",IF(B17="Lu",$J$5,IF(B17="Ma",$J$6,IF(B17="Me",$J$7,IF(B17="Je",$L$5,IF(B17="Ve",$L$6,IF(B17="Sa",$L$7,IF(B17="Di",$L$8,)))))))/2,0)+IF(H17="Journée entière",IF(B17="Lu",$J$5,IF(B17="Ma",$J$6,IF(B17="Me",$J$7,IF(B17="Je",$L$5,IF(B17="Ve",$L$6,IF(B17="Sa",$L$7,IF(B17="Di",$L$8,))))))),)+IF(B17="Lu",J17-$J$5,IF(B17="Ma",J17-$J$6,IF(B17="Me",J17-$J$7,IF(B17="Je",J17-$L$5,IF(B17="Ve",J17-$L$6,IF(B17="Sa",J17-$L$7,IF(B17="Di",J17-$L$8,)))))))</f>
        <v>0</v>
      </c>
      <c r="L17" s="142" t="n">
        <f aca="false">L16+K17</f>
        <v>0</v>
      </c>
      <c r="M17" s="143"/>
      <c r="N17" s="144"/>
      <c r="O17" s="144"/>
    </row>
    <row r="18" s="69" customFormat="true" ht="22.5" hidden="false" customHeight="true" outlineLevel="0" collapsed="false">
      <c r="A18" s="134" t="n">
        <v>4</v>
      </c>
      <c r="B18" s="145" t="str">
        <f aca="false">IF(B17="Lu","Ma",IF(B17="Ma","Me", IF(B17="Me","Je", IF(B17="Je","Ve", IF(B17="Ve","Sa", IF(B17="Sa","Di", IF(B17="Di","Lu",)))))))</f>
        <v>Lu</v>
      </c>
      <c r="C18" s="136"/>
      <c r="D18" s="136"/>
      <c r="E18" s="136"/>
      <c r="F18" s="137"/>
      <c r="G18" s="138"/>
      <c r="H18" s="136"/>
      <c r="I18" s="139"/>
      <c r="J18" s="140" t="n">
        <f aca="false">(D18-C18-(F18-E18))*24-IF(OR(G18=$N$7,G18=$N$9),-I18,0)-IF(G18=$N$8,I18,0)</f>
        <v>0</v>
      </c>
      <c r="K18" s="141" t="n">
        <f aca="false">IF(H18="Demi-journée ",IF(B18="Lu",$J$5,IF(B18="Ma",$J$6,IF(B18="Me",$J$7,IF(B18="Je",$L$5,IF(B18="Ve",$L$6,IF(B18="Sa",$L$7,IF(B18="Di",$L$8,)))))))/2,0)+IF(H18="Journée entière",IF(B18="Lu",$J$5,IF(B18="Ma",$J$6,IF(B18="Me",$J$7,IF(B18="Je",$L$5,IF(B18="Ve",$L$6,IF(B18="Sa",$L$7,IF(B18="Di",$L$8,))))))),)+IF(B18="Lu",J18-$J$5,IF(B18="Ma",J18-$J$6,IF(B18="Me",J18-$J$7,IF(B18="Je",J18-$L$5,IF(B18="Ve",J18-$L$6,IF(B18="Sa",J18-$L$7,IF(B18="Di",J18-$L$8,)))))))</f>
        <v>0</v>
      </c>
      <c r="L18" s="142" t="n">
        <f aca="false">L17+K18</f>
        <v>0</v>
      </c>
      <c r="M18" s="143"/>
      <c r="N18" s="144"/>
      <c r="O18" s="144"/>
    </row>
    <row r="19" s="69" customFormat="true" ht="22.5" hidden="false" customHeight="true" outlineLevel="0" collapsed="false">
      <c r="A19" s="134" t="n">
        <v>5</v>
      </c>
      <c r="B19" s="145" t="str">
        <f aca="false">IF(B18="Lu","Ma",IF(B18="Ma","Me", IF(B18="Me","Je", IF(B18="Je","Ve", IF(B18="Ve","Sa", IF(B18="Sa","Di", IF(B18="Di","Lu",)))))))</f>
        <v>Ma</v>
      </c>
      <c r="C19" s="136"/>
      <c r="D19" s="136"/>
      <c r="E19" s="136"/>
      <c r="F19" s="137"/>
      <c r="G19" s="138"/>
      <c r="H19" s="136"/>
      <c r="I19" s="139"/>
      <c r="J19" s="140" t="n">
        <f aca="false">(D19-C19-(F19-E19))*24-IF(OR(G19=$N$7,G19=$N$9),-I19,0)-IF(G19=$N$8,I19,0)</f>
        <v>0</v>
      </c>
      <c r="K19" s="141" t="n">
        <f aca="false">IF(H19="Demi-journée ",IF(B19="Lu",$J$5,IF(B19="Ma",$J$6,IF(B19="Me",$J$7,IF(B19="Je",$L$5,IF(B19="Ve",$L$6,IF(B19="Sa",$L$7,IF(B19="Di",$L$8,)))))))/2,0)+IF(H19="Journée entière",IF(B19="Lu",$J$5,IF(B19="Ma",$J$6,IF(B19="Me",$J$7,IF(B19="Je",$L$5,IF(B19="Ve",$L$6,IF(B19="Sa",$L$7,IF(B19="Di",$L$8,))))))),)+IF(B19="Lu",J19-$J$5,IF(B19="Ma",J19-$J$6,IF(B19="Me",J19-$J$7,IF(B19="Je",J19-$L$5,IF(B19="Ve",J19-$L$6,IF(B19="Sa",J19-$L$7,IF(B19="Di",J19-$L$8,)))))))</f>
        <v>0</v>
      </c>
      <c r="L19" s="142" t="n">
        <f aca="false">L18+K19</f>
        <v>0</v>
      </c>
      <c r="M19" s="143"/>
      <c r="N19" s="144"/>
      <c r="O19" s="144"/>
    </row>
    <row r="20" s="69" customFormat="true" ht="22.5" hidden="false" customHeight="true" outlineLevel="0" collapsed="false">
      <c r="A20" s="134" t="n">
        <v>6</v>
      </c>
      <c r="B20" s="145" t="str">
        <f aca="false">IF(B19="Lu","Ma",IF(B19="Ma","Me", IF(B19="Me","Je", IF(B19="Je","Ve", IF(B19="Ve","Sa", IF(B19="Sa","Di", IF(B19="Di","Lu",)))))))</f>
        <v>Me</v>
      </c>
      <c r="C20" s="136"/>
      <c r="D20" s="136"/>
      <c r="E20" s="136"/>
      <c r="F20" s="137"/>
      <c r="G20" s="138"/>
      <c r="H20" s="136"/>
      <c r="I20" s="139"/>
      <c r="J20" s="140" t="n">
        <f aca="false">(D20-C20-(F20-E20))*24-IF(OR(G20=$N$7,G20=$N$9),-I20,0)-IF(G20=$N$8,I20,0)</f>
        <v>0</v>
      </c>
      <c r="K20" s="141" t="n">
        <f aca="false">IF(H20="Demi-journée ",IF(B20="Lu",$J$5,IF(B20="Ma",$J$6,IF(B20="Me",$J$7,IF(B20="Je",$L$5,IF(B20="Ve",$L$6,IF(B20="Sa",$L$7,IF(B20="Di",$L$8,)))))))/2,0)+IF(H20="Journée entière",IF(B20="Lu",$J$5,IF(B20="Ma",$J$6,IF(B20="Me",$J$7,IF(B20="Je",$L$5,IF(B20="Ve",$L$6,IF(B20="Sa",$L$7,IF(B20="Di",$L$8,))))))),)+IF(B20="Lu",J20-$J$5,IF(B20="Ma",J20-$J$6,IF(B20="Me",J20-$J$7,IF(B20="Je",J20-$L$5,IF(B20="Ve",J20-$L$6,IF(B20="Sa",J20-$L$7,IF(B20="Di",J20-$L$8,)))))))</f>
        <v>0</v>
      </c>
      <c r="L20" s="142" t="n">
        <f aca="false">L19+K20</f>
        <v>0</v>
      </c>
      <c r="M20" s="143"/>
      <c r="N20" s="144"/>
      <c r="O20" s="144"/>
    </row>
    <row r="21" s="69" customFormat="true" ht="22.5" hidden="false" customHeight="true" outlineLevel="0" collapsed="false">
      <c r="A21" s="134" t="n">
        <v>7</v>
      </c>
      <c r="B21" s="145" t="str">
        <f aca="false">IF(B20="Lu","Ma",IF(B20="Ma","Me", IF(B20="Me","Je", IF(B20="Je","Ve", IF(B20="Ve","Sa", IF(B20="Sa","Di", IF(B20="Di","Lu",)))))))</f>
        <v>Je</v>
      </c>
      <c r="C21" s="136"/>
      <c r="D21" s="136"/>
      <c r="E21" s="136"/>
      <c r="F21" s="137"/>
      <c r="G21" s="138"/>
      <c r="H21" s="136"/>
      <c r="I21" s="139"/>
      <c r="J21" s="140" t="n">
        <f aca="false">(D21-C21-(F21-E21))*24-IF(OR(G21=$N$7,G21=$N$9),-I21,0)-IF(G21=$N$8,I21,0)</f>
        <v>0</v>
      </c>
      <c r="K21" s="141" t="n">
        <f aca="false">IF(H21="Demi-journée ",IF(B21="Lu",$J$5,IF(B21="Ma",$J$6,IF(B21="Me",$J$7,IF(B21="Je",$L$5,IF(B21="Ve",$L$6,IF(B21="Sa",$L$7,IF(B21="Di",$L$8,)))))))/2,0)+IF(H21="Journée entière",IF(B21="Lu",$J$5,IF(B21="Ma",$J$6,IF(B21="Me",$J$7,IF(B21="Je",$L$5,IF(B21="Ve",$L$6,IF(B21="Sa",$L$7,IF(B21="Di",$L$8,))))))),)+IF(B21="Lu",J21-$J$5,IF(B21="Ma",J21-$J$6,IF(B21="Me",J21-$J$7,IF(B21="Je",J21-$L$5,IF(B21="Ve",J21-$L$6,IF(B21="Sa",J21-$L$7,IF(B21="Di",J21-$L$8,)))))))</f>
        <v>0</v>
      </c>
      <c r="L21" s="142" t="n">
        <f aca="false">L20+K21</f>
        <v>0</v>
      </c>
      <c r="M21" s="143"/>
      <c r="N21" s="144"/>
      <c r="O21" s="144"/>
    </row>
    <row r="22" s="69" customFormat="true" ht="22.5" hidden="false" customHeight="true" outlineLevel="0" collapsed="false">
      <c r="A22" s="134" t="n">
        <v>8</v>
      </c>
      <c r="B22" s="145" t="str">
        <f aca="false">IF(B21="Lu","Ma",IF(B21="Ma","Me", IF(B21="Me","Je", IF(B21="Je","Ve", IF(B21="Ve","Sa", IF(B21="Sa","Di", IF(B21="Di","Lu",)))))))</f>
        <v>Ve</v>
      </c>
      <c r="C22" s="136"/>
      <c r="D22" s="136"/>
      <c r="E22" s="136"/>
      <c r="F22" s="137"/>
      <c r="G22" s="138"/>
      <c r="H22" s="136"/>
      <c r="I22" s="139"/>
      <c r="J22" s="140" t="n">
        <f aca="false">(D22-C22-(F22-E22))*24-IF(OR(G22=$N$7,G22=$N$9),-I22,0)-IF(G22=$N$8,I22,0)</f>
        <v>0</v>
      </c>
      <c r="K22" s="141" t="n">
        <f aca="false">IF(H22="Demi-journée ",IF(B22="Lu",$J$5,IF(B22="Ma",$J$6,IF(B22="Me",$J$7,IF(B22="Je",$L$5,IF(B22="Ve",$L$6,IF(B22="Sa",$L$7,IF(B22="Di",$L$8,)))))))/2,0)+IF(H22="Journée entière",IF(B22="Lu",$J$5,IF(B22="Ma",$J$6,IF(B22="Me",$J$7,IF(B22="Je",$L$5,IF(B22="Ve",$L$6,IF(B22="Sa",$L$7,IF(B22="Di",$L$8,))))))),)+IF(B22="Lu",J22-$J$5,IF(B22="Ma",J22-$J$6,IF(B22="Me",J22-$J$7,IF(B22="Je",J22-$L$5,IF(B22="Ve",J22-$L$6,IF(B22="Sa",J22-$L$7,IF(B22="Di",J22-$L$8,)))))))</f>
        <v>0</v>
      </c>
      <c r="L22" s="142" t="n">
        <f aca="false">L21+K22</f>
        <v>0</v>
      </c>
      <c r="M22" s="143"/>
      <c r="N22" s="144"/>
      <c r="O22" s="144"/>
    </row>
    <row r="23" s="69" customFormat="true" ht="22.5" hidden="false" customHeight="true" outlineLevel="0" collapsed="false">
      <c r="A23" s="134" t="n">
        <v>9</v>
      </c>
      <c r="B23" s="145" t="str">
        <f aca="false">IF(B22="Lu","Ma",IF(B22="Ma","Me", IF(B22="Me","Je", IF(B22="Je","Ve", IF(B22="Ve","Sa", IF(B22="Sa","Di", IF(B22="Di","Lu",)))))))</f>
        <v>Sa</v>
      </c>
      <c r="C23" s="136"/>
      <c r="D23" s="136"/>
      <c r="E23" s="136"/>
      <c r="F23" s="137"/>
      <c r="G23" s="138"/>
      <c r="H23" s="136"/>
      <c r="I23" s="139"/>
      <c r="J23" s="140" t="n">
        <f aca="false">(D23-C23-(F23-E23))*24-IF(OR(G23=$N$7,G23=$N$9),-I23,0)-IF(G23=$N$8,I23,0)</f>
        <v>0</v>
      </c>
      <c r="K23" s="141" t="n">
        <f aca="false">IF(H23="Demi-journée ",IF(B23="Lu",$J$5,IF(B23="Ma",$J$6,IF(B23="Me",$J$7,IF(B23="Je",$L$5,IF(B23="Ve",$L$6,IF(B23="Sa",$L$7,IF(B23="Di",$L$8,)))))))/2,0)+IF(H23="Journée entière",IF(B23="Lu",$J$5,IF(B23="Ma",$J$6,IF(B23="Me",$J$7,IF(B23="Je",$L$5,IF(B23="Ve",$L$6,IF(B23="Sa",$L$7,IF(B23="Di",$L$8,))))))),)+IF(B23="Lu",J23-$J$5,IF(B23="Ma",J23-$J$6,IF(B23="Me",J23-$J$7,IF(B23="Je",J23-$L$5,IF(B23="Ve",J23-$L$6,IF(B23="Sa",J23-$L$7,IF(B23="Di",J23-$L$8,)))))))</f>
        <v>0</v>
      </c>
      <c r="L23" s="142" t="n">
        <f aca="false">L22+K23</f>
        <v>0</v>
      </c>
      <c r="M23" s="143"/>
      <c r="N23" s="144"/>
      <c r="O23" s="144"/>
    </row>
    <row r="24" s="69" customFormat="true" ht="22.5" hidden="false" customHeight="true" outlineLevel="0" collapsed="false">
      <c r="A24" s="134" t="n">
        <v>10</v>
      </c>
      <c r="B24" s="145" t="str">
        <f aca="false">IF(B23="Lu","Ma",IF(B23="Ma","Me", IF(B23="Me","Je", IF(B23="Je","Ve", IF(B23="Ve","Sa", IF(B23="Sa","Di", IF(B23="Di","Lu",)))))))</f>
        <v>Di</v>
      </c>
      <c r="C24" s="136"/>
      <c r="D24" s="136"/>
      <c r="E24" s="136"/>
      <c r="F24" s="137"/>
      <c r="G24" s="138"/>
      <c r="H24" s="136"/>
      <c r="I24" s="139"/>
      <c r="J24" s="140" t="n">
        <f aca="false">(D24-C24-(F24-E24))*24-IF(OR(G24=$N$7,G24=$N$9),-I24,0)-IF(G24=$N$8,I24,0)</f>
        <v>0</v>
      </c>
      <c r="K24" s="141" t="n">
        <f aca="false">IF(H24="Demi-journée ",IF(B24="Lu",$J$5,IF(B24="Ma",$J$6,IF(B24="Me",$J$7,IF(B24="Je",$L$5,IF(B24="Ve",$L$6,IF(B24="Sa",$L$7,IF(B24="Di",$L$8,)))))))/2,0)+IF(H24="Journée entière",IF(B24="Lu",$J$5,IF(B24="Ma",$J$6,IF(B24="Me",$J$7,IF(B24="Je",$L$5,IF(B24="Ve",$L$6,IF(B24="Sa",$L$7,IF(B24="Di",$L$8,))))))),)+IF(B24="Lu",J24-$J$5,IF(B24="Ma",J24-$J$6,IF(B24="Me",J24-$J$7,IF(B24="Je",J24-$L$5,IF(B24="Ve",J24-$L$6,IF(B24="Sa",J24-$L$7,IF(B24="Di",J24-$L$8,)))))))</f>
        <v>0</v>
      </c>
      <c r="L24" s="142" t="n">
        <f aca="false">L23+K24</f>
        <v>0</v>
      </c>
      <c r="M24" s="143"/>
      <c r="N24" s="144"/>
      <c r="O24" s="144"/>
    </row>
    <row r="25" s="69" customFormat="true" ht="22.5" hidden="false" customHeight="true" outlineLevel="0" collapsed="false">
      <c r="A25" s="134" t="n">
        <v>11</v>
      </c>
      <c r="B25" s="145" t="str">
        <f aca="false">IF(B24="Lu","Ma",IF(B24="Ma","Me", IF(B24="Me","Je", IF(B24="Je","Ve", IF(B24="Ve","Sa", IF(B24="Sa","Di", IF(B24="Di","Lu",)))))))</f>
        <v>Lu</v>
      </c>
      <c r="C25" s="136"/>
      <c r="D25" s="136"/>
      <c r="E25" s="136"/>
      <c r="F25" s="137"/>
      <c r="G25" s="138"/>
      <c r="H25" s="136"/>
      <c r="I25" s="139"/>
      <c r="J25" s="140" t="n">
        <f aca="false">(D25-C25-(F25-E25))*24-IF(OR(G25=$N$7,G25=$N$9),-I25,0)-IF(G25=$N$8,I25,0)</f>
        <v>0</v>
      </c>
      <c r="K25" s="141" t="n">
        <f aca="false">IF(H25="Demi-journée ",IF(B25="Lu",$J$5,IF(B25="Ma",$J$6,IF(B25="Me",$J$7,IF(B25="Je",$L$5,IF(B25="Ve",$L$6,IF(B25="Sa",$L$7,IF(B25="Di",$L$8,)))))))/2,0)+IF(H25="Journée entière",IF(B25="Lu",$J$5,IF(B25="Ma",$J$6,IF(B25="Me",$J$7,IF(B25="Je",$L$5,IF(B25="Ve",$L$6,IF(B25="Sa",$L$7,IF(B25="Di",$L$8,))))))),)+IF(B25="Lu",J25-$J$5,IF(B25="Ma",J25-$J$6,IF(B25="Me",J25-$J$7,IF(B25="Je",J25-$L$5,IF(B25="Ve",J25-$L$6,IF(B25="Sa",J25-$L$7,IF(B25="Di",J25-$L$8,)))))))</f>
        <v>0</v>
      </c>
      <c r="L25" s="142" t="n">
        <f aca="false">L24+K25</f>
        <v>0</v>
      </c>
      <c r="M25" s="146"/>
      <c r="N25" s="147"/>
      <c r="O25" s="147"/>
    </row>
    <row r="26" s="69" customFormat="true" ht="22.5" hidden="false" customHeight="true" outlineLevel="0" collapsed="false">
      <c r="A26" s="134" t="n">
        <v>12</v>
      </c>
      <c r="B26" s="145" t="str">
        <f aca="false">IF(B25="Lu","Ma",IF(B25="Ma","Me", IF(B25="Me","Je", IF(B25="Je","Ve", IF(B25="Ve","Sa", IF(B25="Sa","Di", IF(B25="Di","Lu",)))))))</f>
        <v>Ma</v>
      </c>
      <c r="C26" s="136"/>
      <c r="D26" s="136"/>
      <c r="E26" s="136"/>
      <c r="F26" s="137"/>
      <c r="G26" s="138"/>
      <c r="H26" s="136"/>
      <c r="I26" s="139"/>
      <c r="J26" s="140" t="n">
        <f aca="false">(D26-C26-(F26-E26))*24-IF(OR(G26=$N$7,G26=$N$9),-I26,0)-IF(G26=$N$8,I26,0)</f>
        <v>0</v>
      </c>
      <c r="K26" s="141" t="n">
        <f aca="false">IF(H26="Demi-journée ",IF(B26="Lu",$J$5,IF(B26="Ma",$J$6,IF(B26="Me",$J$7,IF(B26="Je",$L$5,IF(B26="Ve",$L$6,IF(B26="Sa",$L$7,IF(B26="Di",$L$8,)))))))/2,0)+IF(H26="Journée entière",IF(B26="Lu",$J$5,IF(B26="Ma",$J$6,IF(B26="Me",$J$7,IF(B26="Je",$L$5,IF(B26="Ve",$L$6,IF(B26="Sa",$L$7,IF(B26="Di",$L$8,))))))),)+IF(B26="Lu",J26-$J$5,IF(B26="Ma",J26-$J$6,IF(B26="Me",J26-$J$7,IF(B26="Je",J26-$L$5,IF(B26="Ve",J26-$L$6,IF(B26="Sa",J26-$L$7,IF(B26="Di",J26-$L$8,)))))))</f>
        <v>0</v>
      </c>
      <c r="L26" s="142" t="n">
        <f aca="false">L25+K26</f>
        <v>0</v>
      </c>
      <c r="M26" s="143"/>
      <c r="N26" s="144"/>
      <c r="O26" s="144"/>
    </row>
    <row r="27" s="69" customFormat="true" ht="22.5" hidden="false" customHeight="true" outlineLevel="0" collapsed="false">
      <c r="A27" s="134" t="n">
        <v>13</v>
      </c>
      <c r="B27" s="145" t="str">
        <f aca="false">IF(B26="Lu","Ma",IF(B26="Ma","Me", IF(B26="Me","Je", IF(B26="Je","Ve", IF(B26="Ve","Sa", IF(B26="Sa","Di", IF(B26="Di","Lu",)))))))</f>
        <v>Me</v>
      </c>
      <c r="C27" s="136"/>
      <c r="D27" s="136"/>
      <c r="E27" s="136"/>
      <c r="F27" s="137"/>
      <c r="G27" s="138"/>
      <c r="H27" s="136"/>
      <c r="I27" s="139"/>
      <c r="J27" s="140" t="n">
        <f aca="false">(D27-C27-(F27-E27))*24-IF(OR(G27=$N$7,G27=$N$9),-I27,0)-IF(G27=$N$8,I27,0)</f>
        <v>0</v>
      </c>
      <c r="K27" s="141" t="n">
        <f aca="false">IF(H27="Demi-journée ",IF(B27="Lu",$J$5,IF(B27="Ma",$J$6,IF(B27="Me",$J$7,IF(B27="Je",$L$5,IF(B27="Ve",$L$6,IF(B27="Sa",$L$7,IF(B27="Di",$L$8,)))))))/2,0)+IF(H27="Journée entière",IF(B27="Lu",$J$5,IF(B27="Ma",$J$6,IF(B27="Me",$J$7,IF(B27="Je",$L$5,IF(B27="Ve",$L$6,IF(B27="Sa",$L$7,IF(B27="Di",$L$8,))))))),)+IF(B27="Lu",J27-$J$5,IF(B27="Ma",J27-$J$6,IF(B27="Me",J27-$J$7,IF(B27="Je",J27-$L$5,IF(B27="Ve",J27-$L$6,IF(B27="Sa",J27-$L$7,IF(B27="Di",J27-$L$8,)))))))</f>
        <v>0</v>
      </c>
      <c r="L27" s="142" t="n">
        <f aca="false">L26+K27</f>
        <v>0</v>
      </c>
      <c r="M27" s="143"/>
      <c r="N27" s="144"/>
      <c r="O27" s="144"/>
    </row>
    <row r="28" s="69" customFormat="true" ht="22.5" hidden="false" customHeight="true" outlineLevel="0" collapsed="false">
      <c r="A28" s="134" t="n">
        <v>14</v>
      </c>
      <c r="B28" s="145" t="str">
        <f aca="false">IF(B27="Lu","Ma",IF(B27="Ma","Me", IF(B27="Me","Je", IF(B27="Je","Ve", IF(B27="Ve","Sa", IF(B27="Sa","Di", IF(B27="Di","Lu",)))))))</f>
        <v>Je</v>
      </c>
      <c r="C28" s="136"/>
      <c r="D28" s="136"/>
      <c r="E28" s="136"/>
      <c r="F28" s="137"/>
      <c r="G28" s="138"/>
      <c r="H28" s="136"/>
      <c r="I28" s="139"/>
      <c r="J28" s="140" t="n">
        <f aca="false">(D28-C28-(F28-E28))*24-IF(OR(G28=$N$7,G28=$N$9),-I28,0)-IF(G28=$N$8,I28,0)</f>
        <v>0</v>
      </c>
      <c r="K28" s="141" t="n">
        <f aca="false">IF(H28="Demi-journée ",IF(B28="Lu",$J$5,IF(B28="Ma",$J$6,IF(B28="Me",$J$7,IF(B28="Je",$L$5,IF(B28="Ve",$L$6,IF(B28="Sa",$L$7,IF(B28="Di",$L$8,)))))))/2,0)+IF(H28="Journée entière",IF(B28="Lu",$J$5,IF(B28="Ma",$J$6,IF(B28="Me",$J$7,IF(B28="Je",$L$5,IF(B28="Ve",$L$6,IF(B28="Sa",$L$7,IF(B28="Di",$L$8,))))))),)+IF(B28="Lu",J28-$J$5,IF(B28="Ma",J28-$J$6,IF(B28="Me",J28-$J$7,IF(B28="Je",J28-$L$5,IF(B28="Ve",J28-$L$6,IF(B28="Sa",J28-$L$7,IF(B28="Di",J28-$L$8,)))))))</f>
        <v>0</v>
      </c>
      <c r="L28" s="142" t="n">
        <f aca="false">L27+K28</f>
        <v>0</v>
      </c>
      <c r="M28" s="143"/>
      <c r="N28" s="144"/>
      <c r="O28" s="144"/>
    </row>
    <row r="29" s="69" customFormat="true" ht="22.5" hidden="false" customHeight="true" outlineLevel="0" collapsed="false">
      <c r="A29" s="134" t="n">
        <v>15</v>
      </c>
      <c r="B29" s="145" t="str">
        <f aca="false">IF(B28="Lu","Ma",IF(B28="Ma","Me", IF(B28="Me","Je", IF(B28="Je","Ve", IF(B28="Ve","Sa", IF(B28="Sa","Di", IF(B28="Di","Lu",)))))))</f>
        <v>Ve</v>
      </c>
      <c r="C29" s="136"/>
      <c r="D29" s="136"/>
      <c r="E29" s="136"/>
      <c r="F29" s="137"/>
      <c r="G29" s="138"/>
      <c r="H29" s="136"/>
      <c r="I29" s="139"/>
      <c r="J29" s="140" t="n">
        <f aca="false">(D29-C29-(F29-E29))*24-IF(OR(G29=$N$7,G29=$N$9),-I29,0)-IF(G29=$N$8,I29,0)</f>
        <v>0</v>
      </c>
      <c r="K29" s="141" t="n">
        <f aca="false">IF(H29="Demi-journée ",IF(B29="Lu",$J$5,IF(B29="Ma",$J$6,IF(B29="Me",$J$7,IF(B29="Je",$L$5,IF(B29="Ve",$L$6,IF(B29="Sa",$L$7,IF(B29="Di",$L$8,)))))))/2,0)+IF(H29="Journée entière",IF(B29="Lu",$J$5,IF(B29="Ma",$J$6,IF(B29="Me",$J$7,IF(B29="Je",$L$5,IF(B29="Ve",$L$6,IF(B29="Sa",$L$7,IF(B29="Di",$L$8,))))))),)+IF(B29="Lu",J29-$J$5,IF(B29="Ma",J29-$J$6,IF(B29="Me",J29-$J$7,IF(B29="Je",J29-$L$5,IF(B29="Ve",J29-$L$6,IF(B29="Sa",J29-$L$7,IF(B29="Di",J29-$L$8,)))))))</f>
        <v>0</v>
      </c>
      <c r="L29" s="142" t="n">
        <f aca="false">L28+K29</f>
        <v>0</v>
      </c>
      <c r="M29" s="143"/>
      <c r="N29" s="144"/>
      <c r="O29" s="144"/>
    </row>
    <row r="30" s="69" customFormat="true" ht="22.5" hidden="false" customHeight="true" outlineLevel="0" collapsed="false">
      <c r="A30" s="134" t="n">
        <v>16</v>
      </c>
      <c r="B30" s="145" t="str">
        <f aca="false">IF(B29="Lu","Ma",IF(B29="Ma","Me", IF(B29="Me","Je", IF(B29="Je","Ve", IF(B29="Ve","Sa", IF(B29="Sa","Di", IF(B29="Di","Lu",)))))))</f>
        <v>Sa</v>
      </c>
      <c r="C30" s="136"/>
      <c r="D30" s="136"/>
      <c r="E30" s="136"/>
      <c r="F30" s="137"/>
      <c r="G30" s="138"/>
      <c r="H30" s="136"/>
      <c r="I30" s="139"/>
      <c r="J30" s="140" t="n">
        <f aca="false">(D30-C30-(F30-E30))*24-IF(OR(G30=$N$7,G30=$N$9),-I30,0)-IF(G30=$N$8,I30,0)</f>
        <v>0</v>
      </c>
      <c r="K30" s="141" t="n">
        <f aca="false">IF(H30="Demi-journée ",IF(B30="Lu",$J$5,IF(B30="Ma",$J$6,IF(B30="Me",$J$7,IF(B30="Je",$L$5,IF(B30="Ve",$L$6,IF(B30="Sa",$L$7,IF(B30="Di",$L$8,)))))))/2,0)+IF(H30="Journée entière",IF(B30="Lu",$J$5,IF(B30="Ma",$J$6,IF(B30="Me",$J$7,IF(B30="Je",$L$5,IF(B30="Ve",$L$6,IF(B30="Sa",$L$7,IF(B30="Di",$L$8,))))))),)+IF(B30="Lu",J30-$J$5,IF(B30="Ma",J30-$J$6,IF(B30="Me",J30-$J$7,IF(B30="Je",J30-$L$5,IF(B30="Ve",J30-$L$6,IF(B30="Sa",J30-$L$7,IF(B30="Di",J30-$L$8,)))))))</f>
        <v>0</v>
      </c>
      <c r="L30" s="142" t="n">
        <f aca="false">L29+K30</f>
        <v>0</v>
      </c>
      <c r="M30" s="143"/>
      <c r="N30" s="144"/>
      <c r="O30" s="144"/>
    </row>
    <row r="31" s="69" customFormat="true" ht="22.5" hidden="false" customHeight="true" outlineLevel="0" collapsed="false">
      <c r="A31" s="134" t="n">
        <v>17</v>
      </c>
      <c r="B31" s="145" t="str">
        <f aca="false">IF(B30="Lu","Ma",IF(B30="Ma","Me", IF(B30="Me","Je", IF(B30="Je","Ve", IF(B30="Ve","Sa", IF(B30="Sa","Di", IF(B30="Di","Lu",)))))))</f>
        <v>Di</v>
      </c>
      <c r="C31" s="136"/>
      <c r="D31" s="136"/>
      <c r="E31" s="136"/>
      <c r="F31" s="137"/>
      <c r="G31" s="138"/>
      <c r="H31" s="136"/>
      <c r="I31" s="139"/>
      <c r="J31" s="140" t="n">
        <f aca="false">(D31-C31-(F31-E31))*24-IF(OR(G31=$N$7,G31=$N$9),-I31,0)-IF(G31=$N$8,I31,0)</f>
        <v>0</v>
      </c>
      <c r="K31" s="141" t="n">
        <f aca="false">IF(H31="Demi-journée ",IF(B31="Lu",$J$5,IF(B31="Ma",$J$6,IF(B31="Me",$J$7,IF(B31="Je",$L$5,IF(B31="Ve",$L$6,IF(B31="Sa",$L$7,IF(B31="Di",$L$8,)))))))/2,0)+IF(H31="Journée entière",IF(B31="Lu",$J$5,IF(B31="Ma",$J$6,IF(B31="Me",$J$7,IF(B31="Je",$L$5,IF(B31="Ve",$L$6,IF(B31="Sa",$L$7,IF(B31="Di",$L$8,))))))),)+IF(B31="Lu",J31-$J$5,IF(B31="Ma",J31-$J$6,IF(B31="Me",J31-$J$7,IF(B31="Je",J31-$L$5,IF(B31="Ve",J31-$L$6,IF(B31="Sa",J31-$L$7,IF(B31="Di",J31-$L$8,)))))))</f>
        <v>0</v>
      </c>
      <c r="L31" s="142" t="n">
        <f aca="false">L30+K31</f>
        <v>0</v>
      </c>
      <c r="M31" s="143"/>
      <c r="N31" s="144"/>
      <c r="O31" s="144"/>
    </row>
    <row r="32" s="69" customFormat="true" ht="22.5" hidden="false" customHeight="true" outlineLevel="0" collapsed="false">
      <c r="A32" s="134" t="n">
        <v>18</v>
      </c>
      <c r="B32" s="145" t="str">
        <f aca="false">IF(B31="Lu","Ma",IF(B31="Ma","Me", IF(B31="Me","Je", IF(B31="Je","Ve", IF(B31="Ve","Sa", IF(B31="Sa","Di", IF(B31="Di","Lu",)))))))</f>
        <v>Lu</v>
      </c>
      <c r="C32" s="136"/>
      <c r="D32" s="136"/>
      <c r="E32" s="136"/>
      <c r="F32" s="137"/>
      <c r="G32" s="138"/>
      <c r="H32" s="136"/>
      <c r="I32" s="139"/>
      <c r="J32" s="140" t="n">
        <f aca="false">(D32-C32-(F32-E32))*24-IF(OR(G32=$N$7,G32=$N$9),-I32,0)-IF(G32=$N$8,I32,0)</f>
        <v>0</v>
      </c>
      <c r="K32" s="141" t="n">
        <f aca="false">IF(H32="Demi-journée ",IF(B32="Lu",$J$5,IF(B32="Ma",$J$6,IF(B32="Me",$J$7,IF(B32="Je",$L$5,IF(B32="Ve",$L$6,IF(B32="Sa",$L$7,IF(B32="Di",$L$8,)))))))/2,0)+IF(H32="Journée entière",IF(B32="Lu",$J$5,IF(B32="Ma",$J$6,IF(B32="Me",$J$7,IF(B32="Je",$L$5,IF(B32="Ve",$L$6,IF(B32="Sa",$L$7,IF(B32="Di",$L$8,))))))),)+IF(B32="Lu",J32-$J$5,IF(B32="Ma",J32-$J$6,IF(B32="Me",J32-$J$7,IF(B32="Je",J32-$L$5,IF(B32="Ve",J32-$L$6,IF(B32="Sa",J32-$L$7,IF(B32="Di",J32-$L$8,)))))))</f>
        <v>0</v>
      </c>
      <c r="L32" s="142" t="n">
        <f aca="false">L31+K32</f>
        <v>0</v>
      </c>
      <c r="M32" s="143"/>
      <c r="N32" s="144"/>
      <c r="O32" s="144"/>
    </row>
    <row r="33" s="69" customFormat="true" ht="22.5" hidden="false" customHeight="true" outlineLevel="0" collapsed="false">
      <c r="A33" s="134" t="n">
        <v>19</v>
      </c>
      <c r="B33" s="145" t="str">
        <f aca="false">IF(B32="Lu","Ma",IF(B32="Ma","Me", IF(B32="Me","Je", IF(B32="Je","Ve", IF(B32="Ve","Sa", IF(B32="Sa","Di", IF(B32="Di","Lu",)))))))</f>
        <v>Ma</v>
      </c>
      <c r="C33" s="136"/>
      <c r="D33" s="136"/>
      <c r="E33" s="136"/>
      <c r="F33" s="137"/>
      <c r="G33" s="138"/>
      <c r="H33" s="136"/>
      <c r="I33" s="139"/>
      <c r="J33" s="140" t="n">
        <f aca="false">(D33-C33-(F33-E33))*24-IF(OR(G33=$N$7,G33=$N$9),-I33,0)-IF(G33=$N$8,I33,0)</f>
        <v>0</v>
      </c>
      <c r="K33" s="141" t="n">
        <f aca="false">IF(H33="Demi-journée ",IF(B33="Lu",$J$5,IF(B33="Ma",$J$6,IF(B33="Me",$J$7,IF(B33="Je",$L$5,IF(B33="Ve",$L$6,IF(B33="Sa",$L$7,IF(B33="Di",$L$8,)))))))/2,0)+IF(H33="Journée entière",IF(B33="Lu",$J$5,IF(B33="Ma",$J$6,IF(B33="Me",$J$7,IF(B33="Je",$L$5,IF(B33="Ve",$L$6,IF(B33="Sa",$L$7,IF(B33="Di",$L$8,))))))),)+IF(B33="Lu",J33-$J$5,IF(B33="Ma",J33-$J$6,IF(B33="Me",J33-$J$7,IF(B33="Je",J33-$L$5,IF(B33="Ve",J33-$L$6,IF(B33="Sa",J33-$L$7,IF(B33="Di",J33-$L$8,)))))))</f>
        <v>0</v>
      </c>
      <c r="L33" s="142" t="n">
        <f aca="false">L32+K33</f>
        <v>0</v>
      </c>
      <c r="M33" s="143"/>
      <c r="N33" s="144"/>
      <c r="O33" s="144"/>
    </row>
    <row r="34" s="69" customFormat="true" ht="22.5" hidden="false" customHeight="true" outlineLevel="0" collapsed="false">
      <c r="A34" s="134" t="n">
        <v>20</v>
      </c>
      <c r="B34" s="145" t="str">
        <f aca="false">IF(B33="Lu","Ma",IF(B33="Ma","Me", IF(B33="Me","Je", IF(B33="Je","Ve", IF(B33="Ve","Sa", IF(B33="Sa","Di", IF(B33="Di","Lu",)))))))</f>
        <v>Me</v>
      </c>
      <c r="C34" s="136"/>
      <c r="D34" s="136"/>
      <c r="E34" s="136"/>
      <c r="F34" s="137"/>
      <c r="G34" s="138"/>
      <c r="H34" s="136"/>
      <c r="I34" s="139"/>
      <c r="J34" s="140" t="n">
        <f aca="false">(D34-C34-(F34-E34))*24-IF(OR(G34=$N$7,G34=$N$9),-I34,0)-IF(G34=$N$8,I34,0)</f>
        <v>0</v>
      </c>
      <c r="K34" s="141" t="n">
        <f aca="false">IF(H34="Demi-journée ",IF(B34="Lu",$J$5,IF(B34="Ma",$J$6,IF(B34="Me",$J$7,IF(B34="Je",$L$5,IF(B34="Ve",$L$6,IF(B34="Sa",$L$7,IF(B34="Di",$L$8,)))))))/2,0)+IF(H34="Journée entière",IF(B34="Lu",$J$5,IF(B34="Ma",$J$6,IF(B34="Me",$J$7,IF(B34="Je",$L$5,IF(B34="Ve",$L$6,IF(B34="Sa",$L$7,IF(B34="Di",$L$8,))))))),)+IF(B34="Lu",J34-$J$5,IF(B34="Ma",J34-$J$6,IF(B34="Me",J34-$J$7,IF(B34="Je",J34-$L$5,IF(B34="Ve",J34-$L$6,IF(B34="Sa",J34-$L$7,IF(B34="Di",J34-$L$8,)))))))</f>
        <v>0</v>
      </c>
      <c r="L34" s="142" t="n">
        <f aca="false">L33+K34</f>
        <v>0</v>
      </c>
      <c r="M34" s="143"/>
      <c r="N34" s="144"/>
      <c r="O34" s="144"/>
    </row>
    <row r="35" s="69" customFormat="true" ht="22.5" hidden="false" customHeight="true" outlineLevel="0" collapsed="false">
      <c r="A35" s="134" t="n">
        <v>21</v>
      </c>
      <c r="B35" s="145" t="str">
        <f aca="false">IF(B34="Lu","Ma",IF(B34="Ma","Me", IF(B34="Me","Je", IF(B34="Je","Ve", IF(B34="Ve","Sa", IF(B34="Sa","Di", IF(B34="Di","Lu",)))))))</f>
        <v>Je</v>
      </c>
      <c r="C35" s="136"/>
      <c r="D35" s="136"/>
      <c r="E35" s="136"/>
      <c r="F35" s="137"/>
      <c r="G35" s="138"/>
      <c r="H35" s="136"/>
      <c r="I35" s="139"/>
      <c r="J35" s="140" t="n">
        <f aca="false">(D35-C35-(F35-E35))*24-IF(OR(G35=$N$7,G35=$N$9),-I35,0)-IF(G35=$N$8,I35,0)</f>
        <v>0</v>
      </c>
      <c r="K35" s="141" t="n">
        <f aca="false">IF(H35="Demi-journée ",IF(B35="Lu",$J$5,IF(B35="Ma",$J$6,IF(B35="Me",$J$7,IF(B35="Je",$L$5,IF(B35="Ve",$L$6,IF(B35="Sa",$L$7,IF(B35="Di",$L$8,)))))))/2,0)+IF(H35="Journée entière",IF(B35="Lu",$J$5,IF(B35="Ma",$J$6,IF(B35="Me",$J$7,IF(B35="Je",$L$5,IF(B35="Ve",$L$6,IF(B35="Sa",$L$7,IF(B35="Di",$L$8,))))))),)+IF(B35="Lu",J35-$J$5,IF(B35="Ma",J35-$J$6,IF(B35="Me",J35-$J$7,IF(B35="Je",J35-$L$5,IF(B35="Ve",J35-$L$6,IF(B35="Sa",J35-$L$7,IF(B35="Di",J35-$L$8,)))))))</f>
        <v>0</v>
      </c>
      <c r="L35" s="142" t="n">
        <f aca="false">L34+K35</f>
        <v>0</v>
      </c>
      <c r="M35" s="143"/>
      <c r="N35" s="144"/>
      <c r="O35" s="144"/>
    </row>
    <row r="36" s="69" customFormat="true" ht="22.5" hidden="false" customHeight="true" outlineLevel="0" collapsed="false">
      <c r="A36" s="134" t="n">
        <v>22</v>
      </c>
      <c r="B36" s="145" t="str">
        <f aca="false">IF(B35="Lu","Ma",IF(B35="Ma","Me", IF(B35="Me","Je", IF(B35="Je","Ve", IF(B35="Ve","Sa", IF(B35="Sa","Di", IF(B35="Di","Lu",)))))))</f>
        <v>Ve</v>
      </c>
      <c r="C36" s="136"/>
      <c r="D36" s="136"/>
      <c r="E36" s="136"/>
      <c r="F36" s="137"/>
      <c r="G36" s="138"/>
      <c r="H36" s="136"/>
      <c r="I36" s="139"/>
      <c r="J36" s="140" t="n">
        <f aca="false">(D36-C36-(F36-E36))*24-IF(OR(G36=$N$7,G36=$N$9),-I36,0)-IF(G36=$N$8,I36,0)</f>
        <v>0</v>
      </c>
      <c r="K36" s="141" t="n">
        <f aca="false">IF(H36="Demi-journée ",IF(B36="Lu",$J$5,IF(B36="Ma",$J$6,IF(B36="Me",$J$7,IF(B36="Je",$L$5,IF(B36="Ve",$L$6,IF(B36="Sa",$L$7,IF(B36="Di",$L$8,)))))))/2,0)+IF(H36="Journée entière",IF(B36="Lu",$J$5,IF(B36="Ma",$J$6,IF(B36="Me",$J$7,IF(B36="Je",$L$5,IF(B36="Ve",$L$6,IF(B36="Sa",$L$7,IF(B36="Di",$L$8,))))))),)+IF(B36="Lu",J36-$J$5,IF(B36="Ma",J36-$J$6,IF(B36="Me",J36-$J$7,IF(B36="Je",J36-$L$5,IF(B36="Ve",J36-$L$6,IF(B36="Sa",J36-$L$7,IF(B36="Di",J36-$L$8,)))))))</f>
        <v>0</v>
      </c>
      <c r="L36" s="142" t="n">
        <f aca="false">L35+K36</f>
        <v>0</v>
      </c>
      <c r="M36" s="143"/>
      <c r="N36" s="144"/>
      <c r="O36" s="144"/>
    </row>
    <row r="37" s="69" customFormat="true" ht="22.5" hidden="false" customHeight="true" outlineLevel="0" collapsed="false">
      <c r="A37" s="134" t="n">
        <v>23</v>
      </c>
      <c r="B37" s="145" t="str">
        <f aca="false">IF(B36="Lu","Ma",IF(B36="Ma","Me", IF(B36="Me","Je", IF(B36="Je","Ve", IF(B36="Ve","Sa", IF(B36="Sa","Di", IF(B36="Di","Lu",)))))))</f>
        <v>Sa</v>
      </c>
      <c r="C37" s="136"/>
      <c r="D37" s="136"/>
      <c r="E37" s="136"/>
      <c r="F37" s="137"/>
      <c r="G37" s="138"/>
      <c r="H37" s="136"/>
      <c r="I37" s="139"/>
      <c r="J37" s="140" t="n">
        <f aca="false">(D37-C37-(F37-E37))*24-IF(OR(G37=$N$7,G37=$N$9),-I37,0)-IF(G37=$N$8,I37,0)</f>
        <v>0</v>
      </c>
      <c r="K37" s="141" t="n">
        <f aca="false">IF(H37="Demi-journée ",IF(B37="Lu",$J$5,IF(B37="Ma",$J$6,IF(B37="Me",$J$7,IF(B37="Je",$L$5,IF(B37="Ve",$L$6,IF(B37="Sa",$L$7,IF(B37="Di",$L$8,)))))))/2,0)+IF(H37="Journée entière",IF(B37="Lu",$J$5,IF(B37="Ma",$J$6,IF(B37="Me",$J$7,IF(B37="Je",$L$5,IF(B37="Ve",$L$6,IF(B37="Sa",$L$7,IF(B37="Di",$L$8,))))))),)+IF(B37="Lu",J37-$J$5,IF(B37="Ma",J37-$J$6,IF(B37="Me",J37-$J$7,IF(B37="Je",J37-$L$5,IF(B37="Ve",J37-$L$6,IF(B37="Sa",J37-$L$7,IF(B37="Di",J37-$L$8,)))))))</f>
        <v>0</v>
      </c>
      <c r="L37" s="142" t="n">
        <f aca="false">L36+K37</f>
        <v>0</v>
      </c>
      <c r="M37" s="143"/>
      <c r="N37" s="144"/>
      <c r="O37" s="144"/>
    </row>
    <row r="38" s="69" customFormat="true" ht="22.5" hidden="false" customHeight="true" outlineLevel="0" collapsed="false">
      <c r="A38" s="134" t="n">
        <v>24</v>
      </c>
      <c r="B38" s="145" t="str">
        <f aca="false">IF(B37="Lu","Ma",IF(B37="Ma","Me", IF(B37="Me","Je", IF(B37="Je","Ve", IF(B37="Ve","Sa", IF(B37="Sa","Di", IF(B37="Di","Lu",)))))))</f>
        <v>Di</v>
      </c>
      <c r="C38" s="136"/>
      <c r="D38" s="136"/>
      <c r="E38" s="136"/>
      <c r="F38" s="137"/>
      <c r="G38" s="138"/>
      <c r="H38" s="136"/>
      <c r="I38" s="139"/>
      <c r="J38" s="140" t="n">
        <f aca="false">(D38-C38-(F38-E38))*24-IF(OR(G38=$N$7,G38=$N$9),-I38,0)-IF(G38=$N$8,I38,0)</f>
        <v>0</v>
      </c>
      <c r="K38" s="141" t="n">
        <f aca="false">IF(H38="Demi-journée ",IF(B38="Lu",$J$5,IF(B38="Ma",$J$6,IF(B38="Me",$J$7,IF(B38="Je",$L$5,IF(B38="Ve",$L$6,IF(B38="Sa",$L$7,IF(B38="Di",$L$8,)))))))/2,0)+IF(H38="Journée entière",IF(B38="Lu",$J$5,IF(B38="Ma",$J$6,IF(B38="Me",$J$7,IF(B38="Je",$L$5,IF(B38="Ve",$L$6,IF(B38="Sa",$L$7,IF(B38="Di",$L$8,))))))),)+IF(B38="Lu",J38-$J$5,IF(B38="Ma",J38-$J$6,IF(B38="Me",J38-$J$7,IF(B38="Je",J38-$L$5,IF(B38="Ve",J38-$L$6,IF(B38="Sa",J38-$L$7,IF(B38="Di",J38-$L$8,)))))))</f>
        <v>0</v>
      </c>
      <c r="L38" s="142" t="n">
        <f aca="false">L37+K38</f>
        <v>0</v>
      </c>
      <c r="M38" s="143"/>
      <c r="N38" s="144"/>
      <c r="O38" s="144"/>
    </row>
    <row r="39" s="69" customFormat="true" ht="22.5" hidden="false" customHeight="true" outlineLevel="0" collapsed="false">
      <c r="A39" s="134" t="n">
        <v>25</v>
      </c>
      <c r="B39" s="145" t="str">
        <f aca="false">IF(B38="Lu","Ma",IF(B38="Ma","Me", IF(B38="Me","Je", IF(B38="Je","Ve", IF(B38="Ve","Sa", IF(B38="Sa","Di", IF(B38="Di","Lu",)))))))</f>
        <v>Lu</v>
      </c>
      <c r="C39" s="136"/>
      <c r="D39" s="136"/>
      <c r="E39" s="136"/>
      <c r="F39" s="137"/>
      <c r="G39" s="138"/>
      <c r="H39" s="136"/>
      <c r="I39" s="139"/>
      <c r="J39" s="140" t="n">
        <f aca="false">(D39-C39-(F39-E39))*24-IF(OR(G39=$N$7,G39=$N$9),-I39,0)-IF(G39=$N$8,I39,0)</f>
        <v>0</v>
      </c>
      <c r="K39" s="141" t="n">
        <f aca="false">IF(H39="Demi-journée ",IF(B39="Lu",$J$5,IF(B39="Ma",$J$6,IF(B39="Me",$J$7,IF(B39="Je",$L$5,IF(B39="Ve",$L$6,IF(B39="Sa",$L$7,IF(B39="Di",$L$8,)))))))/2,0)+IF(H39="Journée entière",IF(B39="Lu",$J$5,IF(B39="Ma",$J$6,IF(B39="Me",$J$7,IF(B39="Je",$L$5,IF(B39="Ve",$L$6,IF(B39="Sa",$L$7,IF(B39="Di",$L$8,))))))),)+IF(B39="Lu",J39-$J$5,IF(B39="Ma",J39-$J$6,IF(B39="Me",J39-$J$7,IF(B39="Je",J39-$L$5,IF(B39="Ve",J39-$L$6,IF(B39="Sa",J39-$L$7,IF(B39="Di",J39-$L$8,)))))))</f>
        <v>0</v>
      </c>
      <c r="L39" s="142" t="n">
        <f aca="false">L38+K39</f>
        <v>0</v>
      </c>
      <c r="M39" s="143"/>
      <c r="N39" s="144"/>
      <c r="O39" s="144"/>
    </row>
    <row r="40" s="69" customFormat="true" ht="22.5" hidden="false" customHeight="true" outlineLevel="0" collapsed="false">
      <c r="A40" s="134" t="n">
        <v>26</v>
      </c>
      <c r="B40" s="145" t="str">
        <f aca="false">IF(B39="Lu","Ma",IF(B39="Ma","Me", IF(B39="Me","Je", IF(B39="Je","Ve", IF(B39="Ve","Sa", IF(B39="Sa","Di", IF(B39="Di","Lu",)))))))</f>
        <v>Ma</v>
      </c>
      <c r="C40" s="136"/>
      <c r="D40" s="136"/>
      <c r="E40" s="136"/>
      <c r="F40" s="137"/>
      <c r="G40" s="138"/>
      <c r="H40" s="136"/>
      <c r="I40" s="139"/>
      <c r="J40" s="140" t="n">
        <f aca="false">(D40-C40-(F40-E40))*24-IF(OR(G40=$N$7,G40=$N$9),-I40,0)-IF(G40=$N$8,I40,0)</f>
        <v>0</v>
      </c>
      <c r="K40" s="141" t="n">
        <f aca="false">IF(H40="Demi-journée ",IF(B40="Lu",$J$5,IF(B40="Ma",$J$6,IF(B40="Me",$J$7,IF(B40="Je",$L$5,IF(B40="Ve",$L$6,IF(B40="Sa",$L$7,IF(B40="Di",$L$8,)))))))/2,0)+IF(H40="Journée entière",IF(B40="Lu",$J$5,IF(B40="Ma",$J$6,IF(B40="Me",$J$7,IF(B40="Je",$L$5,IF(B40="Ve",$L$6,IF(B40="Sa",$L$7,IF(B40="Di",$L$8,))))))),)+IF(B40="Lu",J40-$J$5,IF(B40="Ma",J40-$J$6,IF(B40="Me",J40-$J$7,IF(B40="Je",J40-$L$5,IF(B40="Ve",J40-$L$6,IF(B40="Sa",J40-$L$7,IF(B40="Di",J40-$L$8,)))))))</f>
        <v>0</v>
      </c>
      <c r="L40" s="142" t="n">
        <f aca="false">L39+K40</f>
        <v>0</v>
      </c>
      <c r="M40" s="143"/>
      <c r="N40" s="144"/>
      <c r="O40" s="144"/>
    </row>
    <row r="41" s="69" customFormat="true" ht="22.5" hidden="false" customHeight="true" outlineLevel="0" collapsed="false">
      <c r="A41" s="134" t="n">
        <v>27</v>
      </c>
      <c r="B41" s="145" t="str">
        <f aca="false">IF(B40="Lu","Ma",IF(B40="Ma","Me", IF(B40="Me","Je", IF(B40="Je","Ve", IF(B40="Ve","Sa", IF(B40="Sa","Di", IF(B40="Di","Lu",)))))))</f>
        <v>Me</v>
      </c>
      <c r="C41" s="136"/>
      <c r="D41" s="136"/>
      <c r="E41" s="136"/>
      <c r="F41" s="137"/>
      <c r="G41" s="138"/>
      <c r="H41" s="136"/>
      <c r="I41" s="139"/>
      <c r="J41" s="140" t="n">
        <f aca="false">(D41-C41-(F41-E41))*24-IF(OR(G41=$N$7,G41=$N$9),-I41,0)-IF(G41=$N$8,I41,0)</f>
        <v>0</v>
      </c>
      <c r="K41" s="141" t="n">
        <f aca="false">IF(H41="Demi-journée ",IF(B41="Lu",$J$5,IF(B41="Ma",$J$6,IF(B41="Me",$J$7,IF(B41="Je",$L$5,IF(B41="Ve",$L$6,IF(B41="Sa",$L$7,IF(B41="Di",$L$8,)))))))/2,0)+IF(H41="Journée entière",IF(B41="Lu",$J$5,IF(B41="Ma",$J$6,IF(B41="Me",$J$7,IF(B41="Je",$L$5,IF(B41="Ve",$L$6,IF(B41="Sa",$L$7,IF(B41="Di",$L$8,))))))),)+IF(B41="Lu",J41-$J$5,IF(B41="Ma",J41-$J$6,IF(B41="Me",J41-$J$7,IF(B41="Je",J41-$L$5,IF(B41="Ve",J41-$L$6,IF(B41="Sa",J41-$L$7,IF(B41="Di",J41-$L$8,)))))))</f>
        <v>0</v>
      </c>
      <c r="L41" s="142" t="n">
        <f aca="false">L40+K41</f>
        <v>0</v>
      </c>
      <c r="M41" s="143"/>
      <c r="N41" s="144"/>
      <c r="O41" s="144"/>
    </row>
    <row r="42" s="69" customFormat="true" ht="22.5" hidden="false" customHeight="true" outlineLevel="0" collapsed="false">
      <c r="A42" s="134" t="n">
        <v>28</v>
      </c>
      <c r="B42" s="145" t="str">
        <f aca="false">IF(B41="Lu","Ma",IF(B41="Ma","Me", IF(B41="Me","Je", IF(B41="Je","Ve", IF(B41="Ve","Sa", IF(B41="Sa","Di", IF(B41="Di","Lu",)))))))</f>
        <v>Je</v>
      </c>
      <c r="C42" s="136"/>
      <c r="D42" s="136"/>
      <c r="E42" s="136"/>
      <c r="F42" s="137"/>
      <c r="G42" s="138"/>
      <c r="H42" s="136"/>
      <c r="I42" s="139"/>
      <c r="J42" s="140" t="n">
        <f aca="false">(D42-C42-(F42-E42))*24-IF(OR(G42=$N$7,G42=$N$9),-I42,0)-IF(G42=$N$8,I42,0)</f>
        <v>0</v>
      </c>
      <c r="K42" s="141" t="n">
        <f aca="false">IF(H42="Demi-journée ",IF(B42="Lu",$J$5,IF(B42="Ma",$J$6,IF(B42="Me",$J$7,IF(B42="Je",$L$5,IF(B42="Ve",$L$6,IF(B42="Sa",$L$7,IF(B42="Di",$L$8,)))))))/2,0)+IF(H42="Journée entière",IF(B42="Lu",$J$5,IF(B42="Ma",$J$6,IF(B42="Me",$J$7,IF(B42="Je",$L$5,IF(B42="Ve",$L$6,IF(B42="Sa",$L$7,IF(B42="Di",$L$8,))))))),)+IF(B42="Lu",J42-$J$5,IF(B42="Ma",J42-$J$6,IF(B42="Me",J42-$J$7,IF(B42="Je",J42-$L$5,IF(B42="Ve",J42-$L$6,IF(B42="Sa",J42-$L$7,IF(B42="Di",J42-$L$8,)))))))</f>
        <v>0</v>
      </c>
      <c r="L42" s="142" t="n">
        <f aca="false">L41+K42</f>
        <v>0</v>
      </c>
      <c r="M42" s="143"/>
      <c r="N42" s="144"/>
      <c r="O42" s="144"/>
    </row>
    <row r="43" s="69" customFormat="true" ht="22.5" hidden="false" customHeight="true" outlineLevel="0" collapsed="false">
      <c r="A43" s="134" t="n">
        <v>29</v>
      </c>
      <c r="B43" s="145" t="str">
        <f aca="false">IF(B42="Lu","Ma",IF(B42="Ma","Me", IF(B42="Me","Je", IF(B42="Je","Ve", IF(B42="Ve","Sa", IF(B42="Sa","Di", IF(B42="Di","Lu",)))))))</f>
        <v>Ve</v>
      </c>
      <c r="C43" s="136"/>
      <c r="D43" s="136"/>
      <c r="E43" s="136"/>
      <c r="F43" s="137"/>
      <c r="G43" s="138"/>
      <c r="H43" s="136"/>
      <c r="I43" s="139"/>
      <c r="J43" s="140" t="n">
        <f aca="false">(D43-C43-(F43-E43))*24-IF(OR(G43=$N$7,G43=$N$9),-I43,0)-IF(G43=$N$8,I43,0)</f>
        <v>0</v>
      </c>
      <c r="K43" s="141" t="n">
        <f aca="false">IF(H43="Demi-journée ",IF(B43="Lu",$J$5,IF(B43="Ma",$J$6,IF(B43="Me",$J$7,IF(B43="Je",$L$5,IF(B43="Ve",$L$6,IF(B43="Sa",$L$7,IF(B43="Di",$L$8,)))))))/2,0)+IF(H43="Journée entière",IF(B43="Lu",$J$5,IF(B43="Ma",$J$6,IF(B43="Me",$J$7,IF(B43="Je",$L$5,IF(B43="Ve",$L$6,IF(B43="Sa",$L$7,IF(B43="Di",$L$8,))))))),)+IF(B43="Lu",J43-$J$5,IF(B43="Ma",J43-$J$6,IF(B43="Me",J43-$J$7,IF(B43="Je",J43-$L$5,IF(B43="Ve",J43-$L$6,IF(B43="Sa",J43-$L$7,IF(B43="Di",J43-$L$8,)))))))</f>
        <v>0</v>
      </c>
      <c r="L43" s="142" t="n">
        <f aca="false">L42+K43</f>
        <v>0</v>
      </c>
      <c r="M43" s="143"/>
      <c r="N43" s="144"/>
      <c r="O43" s="144"/>
    </row>
    <row r="44" s="69" customFormat="true" ht="22.5" hidden="false" customHeight="true" outlineLevel="0" collapsed="false">
      <c r="A44" s="148" t="n">
        <v>30</v>
      </c>
      <c r="B44" s="149" t="str">
        <f aca="false">IF(B43="Lu","Ma",IF(B43="Ma","Me", IF(B43="Me","Je", IF(B43="Je","Ve", IF(B43="Ve","Sa", IF(B43="Sa","Di", IF(B43="Di","Lu",)))))))</f>
        <v>Sa</v>
      </c>
      <c r="C44" s="150"/>
      <c r="D44" s="150"/>
      <c r="E44" s="150"/>
      <c r="F44" s="151"/>
      <c r="G44" s="152"/>
      <c r="H44" s="150"/>
      <c r="I44" s="95"/>
      <c r="J44" s="153" t="n">
        <f aca="false">(D44-C44-(F44-E44))*24-IF(OR(G44=$N$7,G44=$N$9),-I44,0)-IF(G44=$N$8,I44,0)</f>
        <v>0</v>
      </c>
      <c r="K44" s="154" t="n">
        <f aca="false">IF(H44="Demi-journée ",IF(B44="Lu",$J$5,IF(B44="Ma",$J$6,IF(B44="Me",$J$7,IF(B44="Je",$L$5,IF(B44="Ve",$L$6,IF(B44="Sa",$L$7,IF(B44="Di",$L$8,)))))))/2,0)+IF(H44="Journée entière",IF(B44="Lu",$J$5,IF(B44="Ma",$J$6,IF(B44="Me",$J$7,IF(B44="Je",$L$5,IF(B44="Ve",$L$6,IF(B44="Sa",$L$7,IF(B44="Di",$L$8,))))))),)+IF(B44="Lu",J44-$J$5,IF(B44="Ma",J44-$J$6,IF(B44="Me",J44-$J$7,IF(B44="Je",J44-$L$5,IF(B44="Ve",J44-$L$6,IF(B44="Sa",J44-$L$7,IF(B44="Di",J44-$L$8,)))))))</f>
        <v>0</v>
      </c>
      <c r="L44" s="155" t="n">
        <f aca="false">L43+K44</f>
        <v>0</v>
      </c>
      <c r="M44" s="143"/>
      <c r="N44" s="156"/>
      <c r="O44" s="156"/>
    </row>
    <row r="45" s="69" customFormat="true" ht="22.5" hidden="false" customHeight="true" outlineLevel="0" collapsed="false">
      <c r="A45" s="157"/>
      <c r="B45" s="158"/>
      <c r="C45" s="159"/>
      <c r="D45" s="159"/>
      <c r="E45" s="159"/>
      <c r="F45" s="159"/>
      <c r="G45" s="160"/>
      <c r="H45" s="160"/>
      <c r="I45" s="159"/>
      <c r="J45" s="161"/>
      <c r="K45" s="162"/>
      <c r="L45" s="162"/>
      <c r="M45" s="143"/>
      <c r="N45" s="163"/>
      <c r="O45" s="163"/>
    </row>
    <row r="46" s="69" customFormat="true" ht="20.25" hidden="false" customHeight="false" outlineLevel="0" collapsed="false">
      <c r="A46" s="158"/>
      <c r="B46" s="158"/>
      <c r="C46" s="158"/>
      <c r="D46" s="158"/>
      <c r="E46" s="158"/>
      <c r="F46" s="158"/>
      <c r="G46" s="158"/>
      <c r="H46" s="158"/>
      <c r="I46" s="158"/>
      <c r="J46" s="164"/>
      <c r="K46" s="164"/>
      <c r="L46" s="161"/>
      <c r="M46" s="158"/>
      <c r="N46" s="158"/>
      <c r="O46" s="158"/>
    </row>
    <row r="47" s="69" customFormat="true" ht="20.25" hidden="false" customHeight="false" outlineLevel="0" collapsed="false">
      <c r="A47" s="165" t="s">
        <v>90</v>
      </c>
      <c r="B47" s="158"/>
      <c r="C47" s="158"/>
      <c r="D47" s="158"/>
      <c r="E47" s="158"/>
      <c r="F47" s="158"/>
      <c r="G47" s="158"/>
      <c r="H47" s="158"/>
      <c r="I47" s="158"/>
      <c r="J47" s="164"/>
      <c r="K47" s="164"/>
      <c r="L47" s="166" t="n">
        <f aca="false">L44</f>
        <v>0</v>
      </c>
      <c r="M47" s="158"/>
      <c r="N47" s="158"/>
      <c r="O47" s="158"/>
    </row>
    <row r="48" s="74" customFormat="true" ht="19.5" hidden="false" customHeight="false" outlineLevel="0" collapsed="false">
      <c r="A48" s="167"/>
      <c r="B48" s="143"/>
      <c r="C48" s="143"/>
      <c r="D48" s="143"/>
      <c r="E48" s="143"/>
      <c r="F48" s="143"/>
      <c r="G48" s="143"/>
      <c r="H48" s="143"/>
      <c r="I48" s="143"/>
      <c r="J48" s="132"/>
      <c r="K48" s="132"/>
      <c r="L48" s="162"/>
      <c r="M48" s="143"/>
      <c r="N48" s="143"/>
      <c r="O48" s="143"/>
    </row>
    <row r="49" s="69" customFormat="true" ht="19.5" hidden="false" customHeight="false" outlineLevel="0" collapsed="false">
      <c r="A49" s="158"/>
      <c r="B49" s="158"/>
      <c r="C49" s="158"/>
      <c r="D49" s="158"/>
      <c r="E49" s="158"/>
      <c r="F49" s="158"/>
      <c r="G49" s="158"/>
      <c r="H49" s="158"/>
      <c r="I49" s="158"/>
      <c r="J49" s="164"/>
      <c r="K49" s="164"/>
      <c r="L49" s="164"/>
      <c r="M49" s="158"/>
      <c r="N49" s="158"/>
      <c r="O49" s="158"/>
    </row>
    <row r="50" s="69" customFormat="true" ht="19.5" hidden="false" customHeight="false" outlineLevel="0" collapsed="false">
      <c r="A50" s="165" t="s">
        <v>91</v>
      </c>
      <c r="B50" s="158"/>
      <c r="C50" s="158"/>
      <c r="D50" s="158"/>
      <c r="E50" s="158"/>
      <c r="F50" s="158"/>
      <c r="G50" s="158"/>
      <c r="H50" s="158"/>
      <c r="I50" s="158"/>
      <c r="J50" s="164"/>
      <c r="K50" s="164"/>
      <c r="L50" s="164"/>
      <c r="M50" s="158"/>
      <c r="N50" s="158"/>
      <c r="O50" s="158"/>
    </row>
    <row r="51" s="69" customFormat="true" ht="19.5" hidden="false" customHeight="false" outlineLevel="0" collapsed="false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</row>
    <row r="52" s="69" customFormat="true" ht="19.5" hidden="false" customHeight="false" outlineLevel="0" collapsed="false"/>
    <row r="53" s="69" customFormat="true" ht="19.5" hidden="false" customHeight="false" outlineLevel="0" collapsed="false">
      <c r="A53" s="168"/>
      <c r="B53" s="168"/>
      <c r="C53" s="168"/>
      <c r="D53" s="168"/>
      <c r="E53" s="168"/>
      <c r="F53" s="168"/>
    </row>
    <row r="54" s="69" customFormat="true" ht="19.5" hidden="false" customHeight="false" outlineLevel="0" collapsed="false"/>
    <row r="55" s="69" customFormat="true" ht="19.5" hidden="false" customHeight="false" outlineLevel="0" collapsed="false"/>
    <row r="56" s="69" customFormat="true" ht="19.5" hidden="false" customHeight="false" outlineLevel="0" collapsed="false"/>
    <row r="57" s="69" customFormat="true" ht="19.5" hidden="false" customHeight="false" outlineLevel="0" collapsed="false"/>
    <row r="58" s="69" customFormat="true" ht="19.5" hidden="false" customHeight="false" outlineLevel="0" collapsed="false"/>
    <row r="59" s="69" customFormat="true" ht="19.5" hidden="false" customHeight="false" outlineLevel="0" collapsed="false"/>
    <row r="60" s="69" customFormat="true" ht="19.5" hidden="false" customHeight="false" outlineLevel="0" collapsed="false"/>
    <row r="61" s="69" customFormat="true" ht="19.5" hidden="false" customHeight="false" outlineLevel="0" collapsed="false"/>
    <row r="62" s="69" customFormat="true" ht="19.5" hidden="false" customHeight="false" outlineLevel="0" collapsed="false"/>
    <row r="63" s="69" customFormat="true" ht="19.5" hidden="false" customHeight="false" outlineLevel="0" collapsed="false"/>
    <row r="64" s="69" customFormat="true" ht="19.5" hidden="false" customHeight="false" outlineLevel="0" collapsed="false"/>
    <row r="65" s="69" customFormat="true" ht="19.5" hidden="false" customHeight="false" outlineLevel="0" collapsed="false"/>
    <row r="66" s="69" customFormat="true" ht="19.5" hidden="false" customHeight="false" outlineLevel="0" collapsed="false"/>
    <row r="67" s="69" customFormat="true" ht="19.5" hidden="false" customHeight="false" outlineLevel="0" collapsed="false"/>
    <row r="68" s="69" customFormat="true" ht="19.5" hidden="false" customHeight="false" outlineLevel="0" collapsed="false"/>
    <row r="69" s="69" customFormat="true" ht="19.5" hidden="false" customHeight="false" outlineLevel="0" collapsed="false"/>
    <row r="70" s="69" customFormat="true" ht="19.5" hidden="false" customHeight="false" outlineLevel="0" collapsed="false"/>
    <row r="71" s="69" customFormat="true" ht="19.5" hidden="false" customHeight="false" outlineLevel="0" collapsed="false"/>
    <row r="72" s="69" customFormat="true" ht="19.5" hidden="false" customHeight="false" outlineLevel="0" collapsed="false"/>
    <row r="73" s="69" customFormat="true" ht="19.5" hidden="false" customHeight="false" outlineLevel="0" collapsed="false"/>
    <row r="74" s="69" customFormat="true" ht="19.5" hidden="false" customHeight="false" outlineLevel="0" collapsed="false"/>
    <row r="75" s="69" customFormat="true" ht="19.5" hidden="false" customHeight="false" outlineLevel="0" collapsed="false"/>
  </sheetData>
  <sheetProtection algorithmName="SHA-512" hashValue="nE+29dKi4fSxP61bnVEo9qsBQHVpErbhaSCJ3VhWBAs5zDu7hzBG1VC6+jPoEiLl1Sl79InjbMOSG4RBhA6l8w==" saltValue="cq/xjhrsMtg7Qf3dnZ9cKw==" spinCount="100000" sheet="true" selectLockedCells="true"/>
  <mergeCells count="42">
    <mergeCell ref="A3:F3"/>
    <mergeCell ref="N3:O3"/>
    <mergeCell ref="A5:D5"/>
    <mergeCell ref="E5:F5"/>
    <mergeCell ref="A6:D6"/>
    <mergeCell ref="E6:F6"/>
    <mergeCell ref="A7:D7"/>
    <mergeCell ref="E7:F7"/>
    <mergeCell ref="A8:D8"/>
    <mergeCell ref="E8:F8"/>
    <mergeCell ref="N11:O13"/>
    <mergeCell ref="A13:C13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44:O44"/>
  </mergeCells>
  <conditionalFormatting sqref="A45:L45">
    <cfRule type="expression" priority="2" aboveAverage="0" equalAverage="0" bottom="0" percent="0" rank="0" text="" dxfId="494">
      <formula>$G45="MU = Mutterschaft"</formula>
    </cfRule>
    <cfRule type="expression" priority="3" aboveAverage="0" equalAverage="0" bottom="0" percent="0" rank="0" text="" dxfId="495">
      <formula>$G45="TK = Tagungen/Kurse"</formula>
    </cfRule>
    <cfRule type="expression" priority="4" aboveAverage="0" equalAverage="0" bottom="0" percent="0" rank="0" text="" dxfId="496">
      <formula>$G45="KO = Kompensation"</formula>
    </cfRule>
    <cfRule type="expression" priority="5" aboveAverage="0" equalAverage="0" bottom="0" percent="0" rank="0" text="" dxfId="497">
      <formula>$G45="BE = Bez. Urlaubstage"</formula>
    </cfRule>
    <cfRule type="expression" priority="6" aboveAverage="0" equalAverage="0" bottom="0" percent="0" rank="0" text="" dxfId="498">
      <formula>$G45="UN = Unfall"</formula>
    </cfRule>
    <cfRule type="expression" priority="7" aboveAverage="0" equalAverage="0" bottom="0" percent="0" rank="0" text="" dxfId="499">
      <formula>$G45="KR = Krankheit"</formula>
    </cfRule>
    <cfRule type="expression" priority="8" aboveAverage="0" equalAverage="0" bottom="0" percent="0" rank="0" text="" dxfId="500">
      <formula>$G45="FT = Feiertag"</formula>
    </cfRule>
    <cfRule type="expression" priority="9" aboveAverage="0" equalAverage="0" bottom="0" percent="0" rank="0" text="" dxfId="501">
      <formula>$G45="FE = Ferien"</formula>
    </cfRule>
  </conditionalFormatting>
  <conditionalFormatting sqref="L47:L48">
    <cfRule type="expression" priority="10" aboveAverage="0" equalAverage="0" bottom="0" percent="0" rank="0" text="" dxfId="502">
      <formula>$G47="MU = Mutterschaft"</formula>
    </cfRule>
    <cfRule type="expression" priority="11" aboveAverage="0" equalAverage="0" bottom="0" percent="0" rank="0" text="" dxfId="503">
      <formula>$G47="TK = Tagungen/Kurse"</formula>
    </cfRule>
    <cfRule type="expression" priority="12" aboveAverage="0" equalAverage="0" bottom="0" percent="0" rank="0" text="" dxfId="504">
      <formula>$G47="KO = Kompensation"</formula>
    </cfRule>
    <cfRule type="expression" priority="13" aboveAverage="0" equalAverage="0" bottom="0" percent="0" rank="0" text="" dxfId="505">
      <formula>$G47="BE = Bez. Urlaubstage"</formula>
    </cfRule>
    <cfRule type="expression" priority="14" aboveAverage="0" equalAverage="0" bottom="0" percent="0" rank="0" text="" dxfId="506">
      <formula>$G47="UN = Unfall"</formula>
    </cfRule>
    <cfRule type="expression" priority="15" aboveAverage="0" equalAverage="0" bottom="0" percent="0" rank="0" text="" dxfId="507">
      <formula>$G47="KR = Krankheit"</formula>
    </cfRule>
    <cfRule type="expression" priority="16" aboveAverage="0" equalAverage="0" bottom="0" percent="0" rank="0" text="" dxfId="508">
      <formula>$G47="FT = Feiertag"</formula>
    </cfRule>
    <cfRule type="expression" priority="17" aboveAverage="0" equalAverage="0" bottom="0" percent="0" rank="0" text="" dxfId="509">
      <formula>$G47="FE = Ferien"</formula>
    </cfRule>
  </conditionalFormatting>
  <conditionalFormatting sqref="L13">
    <cfRule type="expression" priority="18" aboveAverage="0" equalAverage="0" bottom="0" percent="0" rank="0" text="" dxfId="510">
      <formula>$G13="MU = Mutterschaft"</formula>
    </cfRule>
    <cfRule type="expression" priority="19" aboveAverage="0" equalAverage="0" bottom="0" percent="0" rank="0" text="" dxfId="511">
      <formula>$G13="TK = Tagungen/Kurse"</formula>
    </cfRule>
    <cfRule type="expression" priority="20" aboveAverage="0" equalAverage="0" bottom="0" percent="0" rank="0" text="" dxfId="512">
      <formula>$G13="KO = Kompensation"</formula>
    </cfRule>
    <cfRule type="expression" priority="21" aboveAverage="0" equalAverage="0" bottom="0" percent="0" rank="0" text="" dxfId="513">
      <formula>$G13="BE = Bez. Urlaubstage"</formula>
    </cfRule>
    <cfRule type="expression" priority="22" aboveAverage="0" equalAverage="0" bottom="0" percent="0" rank="0" text="" dxfId="514">
      <formula>$G13="UN = Unfall"</formula>
    </cfRule>
    <cfRule type="expression" priority="23" aboveAverage="0" equalAverage="0" bottom="0" percent="0" rank="0" text="" dxfId="515">
      <formula>$G13="KR = Krankheit"</formula>
    </cfRule>
    <cfRule type="expression" priority="24" aboveAverage="0" equalAverage="0" bottom="0" percent="0" rank="0" text="" dxfId="516">
      <formula>$G13="FT = Feiertag"</formula>
    </cfRule>
    <cfRule type="expression" priority="25" aboveAverage="0" equalAverage="0" bottom="0" percent="0" rank="0" text="" dxfId="517">
      <formula>$G13="FE = Ferien"</formula>
    </cfRule>
  </conditionalFormatting>
  <conditionalFormatting sqref="L5:L8">
    <cfRule type="expression" priority="26" aboveAverage="0" equalAverage="0" bottom="0" percent="0" rank="0" text="" dxfId="518">
      <formula>$G5="MU = Mutterschaft"</formula>
    </cfRule>
    <cfRule type="expression" priority="27" aboveAverage="0" equalAverage="0" bottom="0" percent="0" rank="0" text="" dxfId="519">
      <formula>$G5="TK = Tagungen/Kurse"</formula>
    </cfRule>
    <cfRule type="expression" priority="28" aboveAverage="0" equalAverage="0" bottom="0" percent="0" rank="0" text="" dxfId="520">
      <formula>$G5="KO = Kompensation"</formula>
    </cfRule>
    <cfRule type="expression" priority="29" aboveAverage="0" equalAverage="0" bottom="0" percent="0" rank="0" text="" dxfId="521">
      <formula>$G5="BE = Bez. Urlaubstage"</formula>
    </cfRule>
    <cfRule type="expression" priority="30" aboveAverage="0" equalAverage="0" bottom="0" percent="0" rank="0" text="" dxfId="522">
      <formula>$G5="UN = Unfall"</formula>
    </cfRule>
    <cfRule type="expression" priority="31" aboveAverage="0" equalAverage="0" bottom="0" percent="0" rank="0" text="" dxfId="523">
      <formula>$G5="KR = Krankheit"</formula>
    </cfRule>
    <cfRule type="expression" priority="32" aboveAverage="0" equalAverage="0" bottom="0" percent="0" rank="0" text="" dxfId="524">
      <formula>$G5="FT = Feiertag"</formula>
    </cfRule>
    <cfRule type="expression" priority="33" aboveAverage="0" equalAverage="0" bottom="0" percent="0" rank="0" text="" dxfId="525">
      <formula>$G5="FE = Ferien"</formula>
    </cfRule>
  </conditionalFormatting>
  <conditionalFormatting sqref="J5:J7">
    <cfRule type="expression" priority="34" aboveAverage="0" equalAverage="0" bottom="0" percent="0" rank="0" text="" dxfId="526">
      <formula>$G5="MU = Mutterschaft"</formula>
    </cfRule>
    <cfRule type="expression" priority="35" aboveAverage="0" equalAverage="0" bottom="0" percent="0" rank="0" text="" dxfId="527">
      <formula>$G5="TK = Tagungen/Kurse"</formula>
    </cfRule>
    <cfRule type="expression" priority="36" aboveAverage="0" equalAverage="0" bottom="0" percent="0" rank="0" text="" dxfId="528">
      <formula>$G5="KO = Kompensation"</formula>
    </cfRule>
    <cfRule type="expression" priority="37" aboveAverage="0" equalAverage="0" bottom="0" percent="0" rank="0" text="" dxfId="529">
      <formula>$G5="BE = Bez. Urlaubstage"</formula>
    </cfRule>
    <cfRule type="expression" priority="38" aboveAverage="0" equalAverage="0" bottom="0" percent="0" rank="0" text="" dxfId="530">
      <formula>$G5="UN = Unfall"</formula>
    </cfRule>
    <cfRule type="expression" priority="39" aboveAverage="0" equalAverage="0" bottom="0" percent="0" rank="0" text="" dxfId="531">
      <formula>$G5="KR = Krankheit"</formula>
    </cfRule>
    <cfRule type="expression" priority="40" aboveAverage="0" equalAverage="0" bottom="0" percent="0" rank="0" text="" dxfId="532">
      <formula>$G5="FT = Feiertag"</formula>
    </cfRule>
    <cfRule type="expression" priority="41" aboveAverage="0" equalAverage="0" bottom="0" percent="0" rank="0" text="" dxfId="533">
      <formula>$G5="FE = Ferien"</formula>
    </cfRule>
  </conditionalFormatting>
  <conditionalFormatting sqref="A15:L44">
    <cfRule type="expression" priority="42" aboveAverage="0" equalAverage="0" bottom="0" percent="0" rank="0" text="" dxfId="534">
      <formula>$G15="MAT = maternité"</formula>
    </cfRule>
    <cfRule type="expression" priority="43" aboveAverage="0" equalAverage="0" bottom="0" percent="0" rank="0" text="" dxfId="535">
      <formula>$G15="RC = réunions/cours"</formula>
    </cfRule>
    <cfRule type="expression" priority="44" aboveAverage="0" equalAverage="0" bottom="0" percent="0" rank="0" text="" dxfId="536">
      <formula>$G15="CO = compensation"</formula>
    </cfRule>
    <cfRule type="expression" priority="45" aboveAverage="0" equalAverage="0" bottom="0" percent="0" rank="0" text="" dxfId="537">
      <formula>$G15="CP = jours de congé payés"</formula>
    </cfRule>
    <cfRule type="expression" priority="46" aboveAverage="0" equalAverage="0" bottom="0" percent="0" rank="0" text="" dxfId="538">
      <formula>$G15="AC = accident"</formula>
    </cfRule>
    <cfRule type="expression" priority="47" aboveAverage="0" equalAverage="0" bottom="0" percent="0" rank="0" text="" dxfId="539">
      <formula>$G15="MA = maladie"</formula>
    </cfRule>
    <cfRule type="expression" priority="48" aboveAverage="0" equalAverage="0" bottom="0" percent="0" rank="0" text="" dxfId="540">
      <formula>$G15="JF = jour férié"</formula>
    </cfRule>
    <cfRule type="expression" priority="49" aboveAverage="0" equalAverage="0" bottom="0" percent="0" rank="0" text="" dxfId="541">
      <formula>$G15="VA = vacances"</formula>
    </cfRule>
  </conditionalFormatting>
  <conditionalFormatting sqref="A15:L44">
    <cfRule type="expression" priority="50" aboveAverage="0" equalAverage="0" bottom="0" percent="0" rank="0" text="" dxfId="542">
      <formula>$B15="Di"</formula>
    </cfRule>
    <cfRule type="expression" priority="51" aboveAverage="0" equalAverage="0" bottom="0" percent="0" rank="0" text="" dxfId="543">
      <formula>$G15="JL = jour libre hebdomadaire"</formula>
    </cfRule>
    <cfRule type="expression" priority="52" aboveAverage="0" equalAverage="0" bottom="0" percent="0" rank="0" text="" dxfId="544">
      <formula>$G15="AB = absence brève"</formula>
    </cfRule>
  </conditionalFormatting>
  <dataValidations count="6">
    <dataValidation allowBlank="true" errorTitle="Ungültiges Format" operator="between" showDropDown="false" showErrorMessage="true" showInputMessage="true" sqref="I15:I44" type="decimal">
      <formula1>0</formula1>
      <formula2>14</formula2>
    </dataValidation>
    <dataValidation allowBlank="true" error="Bitte geben Sie die Uhrzeit mit Doppeltpunkt an. Beispiel: 00:00" errorTitle="Ungültiges Format" operator="between" showDropDown="false" showErrorMessage="true" showInputMessage="true" sqref="C15:F44" type="time">
      <formula1>0</formula1>
      <formula2>0.999305555555556</formula2>
    </dataValidation>
    <dataValidation allowBlank="true" operator="between" showDropDown="false" showErrorMessage="true" showInputMessage="true" sqref="I45" type="time">
      <formula1>0</formula1>
      <formula2>0.583333333333333</formula2>
    </dataValidation>
    <dataValidation allowBlank="true" operator="between" showDropDown="false" showErrorMessage="true" showInputMessage="true" sqref="H45" type="list">
      <formula1>IF(ISTEXT(G45)=1,Ferien,0)</formula1>
      <formula2>0</formula2>
    </dataValidation>
    <dataValidation allowBlank="true" operator="between" showDropDown="false" showErrorMessage="true" showInputMessage="true" sqref="H15:H44" type="list">
      <formula1>IF(OR(G15="VA = vacances",G15="JF = jour férié",G15="JL = jour libre hebdomadaire"),Ferien,0)</formula1>
      <formula2>0</formula2>
    </dataValidation>
    <dataValidation allowBlank="true" operator="between" showDropDown="false" showErrorMessage="true" showInputMessage="true" sqref="G15:G45" type="list">
      <formula1>Legenden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&amp;RPK Coiffure, Version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76"/>
  <sheetViews>
    <sheetView showFormulas="false" showGridLines="fals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G16" activeCellId="0" sqref="G16"/>
    </sheetView>
  </sheetViews>
  <sheetFormatPr defaultColWidth="11.43359375" defaultRowHeight="15" zeroHeight="false" outlineLevelRow="0" outlineLevelCol="0"/>
  <cols>
    <col collapsed="false" customWidth="true" hidden="false" outlineLevel="0" max="1" min="1" style="49" width="13.14"/>
    <col collapsed="false" customWidth="true" hidden="false" outlineLevel="0" max="2" min="2" style="49" width="14.43"/>
    <col collapsed="false" customWidth="true" hidden="false" outlineLevel="0" max="6" min="3" style="49" width="10.71"/>
    <col collapsed="false" customWidth="true" hidden="false" outlineLevel="0" max="7" min="7" style="49" width="36"/>
    <col collapsed="false" customWidth="true" hidden="false" outlineLevel="0" max="8" min="8" style="49" width="18.85"/>
    <col collapsed="false" customWidth="true" hidden="false" outlineLevel="0" max="9" min="9" style="49" width="22.43"/>
    <col collapsed="false" customWidth="true" hidden="false" outlineLevel="0" max="12" min="10" style="49" width="15.71"/>
    <col collapsed="false" customWidth="true" hidden="false" outlineLevel="0" max="13" min="13" style="49" width="1.71"/>
    <col collapsed="false" customWidth="true" hidden="false" outlineLevel="0" max="15" min="14" style="49" width="35.71"/>
    <col collapsed="false" customWidth="false" hidden="false" outlineLevel="0" max="1024" min="16" style="49" width="11.42"/>
  </cols>
  <sheetData>
    <row r="1" s="57" customFormat="true" ht="24" hidden="false" customHeight="false" outlineLevel="0" collapsed="false">
      <c r="A1" s="55" t="s">
        <v>0</v>
      </c>
      <c r="B1" s="55"/>
      <c r="C1" s="55"/>
      <c r="D1" s="55"/>
      <c r="E1" s="55"/>
      <c r="F1" s="55"/>
      <c r="G1" s="56"/>
      <c r="H1" s="56"/>
      <c r="I1" s="56"/>
      <c r="J1" s="56"/>
      <c r="K1" s="56"/>
      <c r="M1" s="56"/>
      <c r="N1" s="58" t="s">
        <v>42</v>
      </c>
      <c r="O1" s="59" t="n">
        <f aca="false">'Vue d’ensemble'!O1</f>
        <v>2019</v>
      </c>
    </row>
    <row r="2" customFormat="false" ht="6.75" hidden="false" customHeight="true" outlineLevel="0" collapsed="false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1"/>
      <c r="N2" s="61"/>
      <c r="O2" s="62"/>
    </row>
    <row r="3" s="69" customFormat="true" ht="16.5" hidden="false" customHeight="true" outlineLevel="0" collapsed="false">
      <c r="A3" s="63" t="s">
        <v>66</v>
      </c>
      <c r="B3" s="63"/>
      <c r="C3" s="63"/>
      <c r="D3" s="63"/>
      <c r="E3" s="63"/>
      <c r="F3" s="63"/>
      <c r="G3" s="64"/>
      <c r="H3" s="65"/>
      <c r="I3" s="66" t="s">
        <v>67</v>
      </c>
      <c r="J3" s="67" t="s">
        <v>68</v>
      </c>
      <c r="K3" s="68" t="s">
        <v>67</v>
      </c>
      <c r="L3" s="67" t="s">
        <v>68</v>
      </c>
      <c r="M3" s="64"/>
      <c r="N3" s="63" t="s">
        <v>69</v>
      </c>
      <c r="O3" s="63"/>
    </row>
    <row r="4" s="74" customFormat="true" ht="6.75" hidden="false" customHeight="true" outlineLevel="0" collapsed="false">
      <c r="A4" s="70"/>
      <c r="B4" s="64"/>
      <c r="C4" s="64"/>
      <c r="D4" s="71"/>
      <c r="E4" s="64"/>
      <c r="F4" s="71"/>
      <c r="G4" s="64"/>
      <c r="H4" s="64"/>
      <c r="I4" s="72"/>
      <c r="J4" s="64"/>
      <c r="K4" s="73"/>
      <c r="L4" s="71"/>
      <c r="M4" s="64"/>
      <c r="N4" s="70"/>
      <c r="O4" s="71"/>
    </row>
    <row r="5" s="69" customFormat="true" ht="19.5" hidden="false" customHeight="false" outlineLevel="0" collapsed="false">
      <c r="A5" s="75" t="s">
        <v>70</v>
      </c>
      <c r="B5" s="75"/>
      <c r="C5" s="75"/>
      <c r="D5" s="75"/>
      <c r="E5" s="76" t="str">
        <f aca="false">CONCATENATE('Vue d’ensemble'!D5," ",'Vue d’ensemble'!D4)</f>
        <v>Marie Modèle</v>
      </c>
      <c r="F5" s="76"/>
      <c r="G5" s="77"/>
      <c r="I5" s="78" t="s">
        <v>71</v>
      </c>
      <c r="J5" s="79" t="n">
        <v>0</v>
      </c>
      <c r="K5" s="80" t="s">
        <v>72</v>
      </c>
      <c r="L5" s="81" t="n">
        <v>0</v>
      </c>
      <c r="M5" s="74"/>
      <c r="N5" s="82" t="s">
        <v>45</v>
      </c>
      <c r="O5" s="83" t="s">
        <v>52</v>
      </c>
    </row>
    <row r="6" s="69" customFormat="true" ht="20.25" hidden="false" customHeight="false" outlineLevel="0" collapsed="false">
      <c r="A6" s="75" t="s">
        <v>12</v>
      </c>
      <c r="B6" s="75"/>
      <c r="C6" s="75"/>
      <c r="D6" s="75"/>
      <c r="E6" s="84" t="n">
        <f aca="false">'Vue d’ensemble'!J9</f>
        <v>100</v>
      </c>
      <c r="F6" s="84"/>
      <c r="G6" s="77"/>
      <c r="I6" s="78" t="s">
        <v>73</v>
      </c>
      <c r="J6" s="79" t="n">
        <v>0</v>
      </c>
      <c r="K6" s="80" t="s">
        <v>74</v>
      </c>
      <c r="L6" s="81" t="n">
        <v>0</v>
      </c>
      <c r="M6" s="74"/>
      <c r="N6" s="85" t="s">
        <v>46</v>
      </c>
      <c r="O6" s="86" t="s">
        <v>61</v>
      </c>
    </row>
    <row r="7" s="69" customFormat="true" ht="19.5" hidden="false" customHeight="false" outlineLevel="0" collapsed="false">
      <c r="A7" s="75" t="s">
        <v>75</v>
      </c>
      <c r="B7" s="75"/>
      <c r="C7" s="75"/>
      <c r="D7" s="75"/>
      <c r="E7" s="87" t="n">
        <f aca="false">SUM(J5:J7,L5:L8)</f>
        <v>0</v>
      </c>
      <c r="F7" s="87"/>
      <c r="G7" s="77"/>
      <c r="I7" s="78" t="s">
        <v>76</v>
      </c>
      <c r="J7" s="79" t="n">
        <v>0</v>
      </c>
      <c r="K7" s="80" t="s">
        <v>77</v>
      </c>
      <c r="L7" s="81" t="n">
        <v>0</v>
      </c>
      <c r="M7" s="74"/>
      <c r="N7" s="88" t="s">
        <v>48</v>
      </c>
      <c r="O7" s="89" t="s">
        <v>58</v>
      </c>
    </row>
    <row r="8" s="69" customFormat="true" ht="20.25" hidden="false" customHeight="false" outlineLevel="0" collapsed="false">
      <c r="A8" s="90" t="s">
        <v>14</v>
      </c>
      <c r="B8" s="90"/>
      <c r="C8" s="90"/>
      <c r="D8" s="90"/>
      <c r="E8" s="91" t="str">
        <f aca="false">'Vue d’ensemble'!J11</f>
        <v>variable</v>
      </c>
      <c r="F8" s="91"/>
      <c r="G8" s="77"/>
      <c r="H8" s="77"/>
      <c r="I8" s="92"/>
      <c r="J8" s="93"/>
      <c r="K8" s="94" t="s">
        <v>78</v>
      </c>
      <c r="L8" s="95" t="n">
        <v>0</v>
      </c>
      <c r="M8" s="74"/>
      <c r="N8" s="96" t="s">
        <v>63</v>
      </c>
      <c r="O8" s="97" t="s">
        <v>65</v>
      </c>
    </row>
    <row r="9" s="69" customFormat="true" ht="20.25" hidden="false" customHeight="false" outlineLevel="0" collapsed="false">
      <c r="M9" s="74"/>
      <c r="N9" s="98" t="s">
        <v>50</v>
      </c>
      <c r="O9" s="99" t="s">
        <v>55</v>
      </c>
    </row>
    <row r="10" s="74" customFormat="true" ht="6.75" hidden="false" customHeight="true" outlineLevel="0" collapsed="false">
      <c r="A10" s="100"/>
      <c r="B10" s="100"/>
      <c r="C10" s="101"/>
      <c r="D10" s="101"/>
      <c r="E10" s="102"/>
      <c r="F10" s="102"/>
      <c r="G10" s="102"/>
      <c r="H10" s="102"/>
      <c r="J10" s="102"/>
    </row>
    <row r="11" s="111" customFormat="true" ht="44.25" hidden="false" customHeight="true" outlineLevel="0" collapsed="false">
      <c r="A11" s="103" t="s">
        <v>79</v>
      </c>
      <c r="B11" s="104" t="s">
        <v>67</v>
      </c>
      <c r="C11" s="104" t="s">
        <v>80</v>
      </c>
      <c r="D11" s="104" t="s">
        <v>81</v>
      </c>
      <c r="E11" s="105" t="s">
        <v>82</v>
      </c>
      <c r="F11" s="106" t="s">
        <v>83</v>
      </c>
      <c r="G11" s="103" t="s">
        <v>84</v>
      </c>
      <c r="H11" s="105" t="s">
        <v>85</v>
      </c>
      <c r="I11" s="106" t="s">
        <v>86</v>
      </c>
      <c r="J11" s="107" t="s">
        <v>87</v>
      </c>
      <c r="K11" s="105" t="s">
        <v>88</v>
      </c>
      <c r="L11" s="108" t="s">
        <v>28</v>
      </c>
      <c r="M11" s="109"/>
      <c r="N11" s="110" t="s">
        <v>29</v>
      </c>
      <c r="O11" s="110"/>
    </row>
    <row r="12" s="109" customFormat="true" ht="6.75" hidden="false" customHeight="true" outlineLevel="0" collapsed="false">
      <c r="A12" s="112"/>
      <c r="E12" s="100"/>
      <c r="F12" s="113"/>
      <c r="G12" s="114"/>
      <c r="H12" s="100"/>
      <c r="I12" s="115"/>
      <c r="J12" s="116"/>
      <c r="K12" s="117"/>
      <c r="L12" s="118"/>
      <c r="N12" s="110"/>
      <c r="O12" s="110"/>
    </row>
    <row r="13" s="69" customFormat="true" ht="22.5" hidden="false" customHeight="true" outlineLevel="0" collapsed="false">
      <c r="A13" s="119" t="s">
        <v>89</v>
      </c>
      <c r="B13" s="119"/>
      <c r="C13" s="119"/>
      <c r="D13" s="120"/>
      <c r="E13" s="120"/>
      <c r="F13" s="121"/>
      <c r="G13" s="122"/>
      <c r="H13" s="123"/>
      <c r="I13" s="121"/>
      <c r="J13" s="124"/>
      <c r="K13" s="125"/>
      <c r="L13" s="126" t="n">
        <f aca="false">Novembre!L47</f>
        <v>0</v>
      </c>
      <c r="M13" s="74"/>
      <c r="N13" s="110"/>
      <c r="O13" s="110"/>
    </row>
    <row r="14" s="74" customFormat="true" ht="6.75" hidden="false" customHeight="true" outlineLevel="0" collapsed="false">
      <c r="A14" s="127"/>
      <c r="E14" s="101"/>
      <c r="F14" s="128"/>
      <c r="G14" s="129"/>
      <c r="H14" s="130"/>
      <c r="I14" s="71"/>
      <c r="J14" s="131"/>
      <c r="K14" s="132"/>
      <c r="L14" s="133"/>
      <c r="N14" s="70"/>
      <c r="O14" s="71"/>
    </row>
    <row r="15" s="69" customFormat="true" ht="22.5" hidden="false" customHeight="true" outlineLevel="0" collapsed="false">
      <c r="A15" s="134" t="n">
        <v>1</v>
      </c>
      <c r="B15" s="169" t="str">
        <f aca="false">IF(Novembre!B44="Lu","Ma",IF(Novembre!B44="Ma","Me", IF(Novembre!B44="Me","Je", IF(Novembre!B44="Je","Ve", IF(Novembre!B44="Ve","Sa", IF(Novembre!B44="Sa","Di", IF(Novembre!B44="Di","Lu",)))))))</f>
        <v>Di</v>
      </c>
      <c r="C15" s="136"/>
      <c r="D15" s="136"/>
      <c r="E15" s="136"/>
      <c r="F15" s="137"/>
      <c r="G15" s="138"/>
      <c r="H15" s="136"/>
      <c r="I15" s="139"/>
      <c r="J15" s="140" t="n">
        <f aca="false">(D15-C15-(F15-E15))*24-IF(OR(G15=$N$7,G15=$N$9),-I15,0)-IF(G15=$N$8,I15,0)</f>
        <v>0</v>
      </c>
      <c r="K15" s="141" t="n">
        <f aca="false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142" t="n">
        <f aca="false">L13+K15</f>
        <v>0</v>
      </c>
      <c r="M15" s="143"/>
      <c r="N15" s="144"/>
      <c r="O15" s="144"/>
    </row>
    <row r="16" s="69" customFormat="true" ht="22.5" hidden="false" customHeight="true" outlineLevel="0" collapsed="false">
      <c r="A16" s="134" t="n">
        <v>2</v>
      </c>
      <c r="B16" s="145" t="str">
        <f aca="false">IF(B15="Lu","Ma",IF(B15="Ma","Me", IF(B15="Me","Je", IF(B15="Je","Ve", IF(B15="Ve","Sa", IF(B15="Sa","Di", IF(B15="Di","Lu",)))))))</f>
        <v>Lu</v>
      </c>
      <c r="C16" s="136"/>
      <c r="D16" s="136"/>
      <c r="E16" s="136"/>
      <c r="F16" s="137"/>
      <c r="G16" s="138"/>
      <c r="H16" s="136"/>
      <c r="I16" s="139"/>
      <c r="J16" s="140" t="n">
        <f aca="false">(D16-C16-(F16-E16))*24-IF(OR(G16=$N$7,G16=$N$9),-I16,0)-IF(G16=$N$8,I16,0)</f>
        <v>0</v>
      </c>
      <c r="K16" s="141" t="n">
        <f aca="false">IF(H16="Demi-journée ",IF(B16="Lu",$J$5,IF(B16="Ma",$J$6,IF(B16="Me",$J$7,IF(B16="Je",$L$5,IF(B16="Ve",$L$6,IF(B16="Sa",$L$7,IF(B16="Di",$L$8,)))))))/2,0)+IF(H16="Journée entière",IF(B16="Lu",$J$5,IF(B16="Ma",$J$6,IF(B16="Me",$J$7,IF(B16="Je",$L$5,IF(B16="Ve",$L$6,IF(B16="Sa",$L$7,IF(B16="Di",$L$8,))))))),)+IF(B16="Lu",J16-$J$5,IF(B16="Ma",J16-$J$6,IF(B16="Me",J16-$J$7,IF(B16="Je",J16-$L$5,IF(B16="Ve",J16-$L$6,IF(B16="Sa",J16-$L$7,IF(B16="Di",J16-$L$8,)))))))</f>
        <v>0</v>
      </c>
      <c r="L16" s="142" t="n">
        <f aca="false">L15+K16</f>
        <v>0</v>
      </c>
      <c r="M16" s="143"/>
      <c r="N16" s="144"/>
      <c r="O16" s="144"/>
    </row>
    <row r="17" s="69" customFormat="true" ht="22.5" hidden="false" customHeight="true" outlineLevel="0" collapsed="false">
      <c r="A17" s="134" t="n">
        <v>3</v>
      </c>
      <c r="B17" s="145" t="str">
        <f aca="false">IF(B16="Lu","Ma",IF(B16="Ma","Me", IF(B16="Me","Je", IF(B16="Je","Ve", IF(B16="Ve","Sa", IF(B16="Sa","Di", IF(B16="Di","Lu",)))))))</f>
        <v>Ma</v>
      </c>
      <c r="C17" s="136"/>
      <c r="D17" s="136"/>
      <c r="E17" s="136"/>
      <c r="F17" s="137"/>
      <c r="G17" s="138"/>
      <c r="H17" s="136"/>
      <c r="I17" s="139"/>
      <c r="J17" s="140" t="n">
        <f aca="false">(D17-C17-(F17-E17))*24-IF(OR(G17=$N$7,G17=$N$9),-I17,0)-IF(G17=$N$8,I17,0)</f>
        <v>0</v>
      </c>
      <c r="K17" s="141" t="n">
        <f aca="false">IF(H17="Demi-journée ",IF(B17="Lu",$J$5,IF(B17="Ma",$J$6,IF(B17="Me",$J$7,IF(B17="Je",$L$5,IF(B17="Ve",$L$6,IF(B17="Sa",$L$7,IF(B17="Di",$L$8,)))))))/2,0)+IF(H17="Journée entière",IF(B17="Lu",$J$5,IF(B17="Ma",$J$6,IF(B17="Me",$J$7,IF(B17="Je",$L$5,IF(B17="Ve",$L$6,IF(B17="Sa",$L$7,IF(B17="Di",$L$8,))))))),)+IF(B17="Lu",J17-$J$5,IF(B17="Ma",J17-$J$6,IF(B17="Me",J17-$J$7,IF(B17="Je",J17-$L$5,IF(B17="Ve",J17-$L$6,IF(B17="Sa",J17-$L$7,IF(B17="Di",J17-$L$8,)))))))</f>
        <v>0</v>
      </c>
      <c r="L17" s="142" t="n">
        <f aca="false">L16+K17</f>
        <v>0</v>
      </c>
      <c r="M17" s="143"/>
      <c r="N17" s="144"/>
      <c r="O17" s="144"/>
    </row>
    <row r="18" s="69" customFormat="true" ht="22.5" hidden="false" customHeight="true" outlineLevel="0" collapsed="false">
      <c r="A18" s="134" t="n">
        <v>4</v>
      </c>
      <c r="B18" s="145" t="str">
        <f aca="false">IF(B17="Lu","Ma",IF(B17="Ma","Me", IF(B17="Me","Je", IF(B17="Je","Ve", IF(B17="Ve","Sa", IF(B17="Sa","Di", IF(B17="Di","Lu",)))))))</f>
        <v>Me</v>
      </c>
      <c r="C18" s="136"/>
      <c r="D18" s="136"/>
      <c r="E18" s="136"/>
      <c r="F18" s="137"/>
      <c r="G18" s="138"/>
      <c r="H18" s="136"/>
      <c r="I18" s="139"/>
      <c r="J18" s="140" t="n">
        <f aca="false">(D18-C18-(F18-E18))*24-IF(OR(G18=$N$7,G18=$N$9),-I18,0)-IF(G18=$N$8,I18,0)</f>
        <v>0</v>
      </c>
      <c r="K18" s="141" t="n">
        <f aca="false">IF(H18="Demi-journée ",IF(B18="Lu",$J$5,IF(B18="Ma",$J$6,IF(B18="Me",$J$7,IF(B18="Je",$L$5,IF(B18="Ve",$L$6,IF(B18="Sa",$L$7,IF(B18="Di",$L$8,)))))))/2,0)+IF(H18="Journée entière",IF(B18="Lu",$J$5,IF(B18="Ma",$J$6,IF(B18="Me",$J$7,IF(B18="Je",$L$5,IF(B18="Ve",$L$6,IF(B18="Sa",$L$7,IF(B18="Di",$L$8,))))))),)+IF(B18="Lu",J18-$J$5,IF(B18="Ma",J18-$J$6,IF(B18="Me",J18-$J$7,IF(B18="Je",J18-$L$5,IF(B18="Ve",J18-$L$6,IF(B18="Sa",J18-$L$7,IF(B18="Di",J18-$L$8,)))))))</f>
        <v>0</v>
      </c>
      <c r="L18" s="142" t="n">
        <f aca="false">L17+K18</f>
        <v>0</v>
      </c>
      <c r="M18" s="143"/>
      <c r="N18" s="144"/>
      <c r="O18" s="144"/>
    </row>
    <row r="19" s="69" customFormat="true" ht="22.5" hidden="false" customHeight="true" outlineLevel="0" collapsed="false">
      <c r="A19" s="134" t="n">
        <v>5</v>
      </c>
      <c r="B19" s="145" t="str">
        <f aca="false">IF(B18="Lu","Ma",IF(B18="Ma","Me", IF(B18="Me","Je", IF(B18="Je","Ve", IF(B18="Ve","Sa", IF(B18="Sa","Di", IF(B18="Di","Lu",)))))))</f>
        <v>Je</v>
      </c>
      <c r="C19" s="136"/>
      <c r="D19" s="136"/>
      <c r="E19" s="136"/>
      <c r="F19" s="137"/>
      <c r="G19" s="138"/>
      <c r="H19" s="136"/>
      <c r="I19" s="139"/>
      <c r="J19" s="140" t="n">
        <f aca="false">(D19-C19-(F19-E19))*24-IF(OR(G19=$N$7,G19=$N$9),-I19,0)-IF(G19=$N$8,I19,0)</f>
        <v>0</v>
      </c>
      <c r="K19" s="141" t="n">
        <f aca="false">IF(H19="Demi-journée ",IF(B19="Lu",$J$5,IF(B19="Ma",$J$6,IF(B19="Me",$J$7,IF(B19="Je",$L$5,IF(B19="Ve",$L$6,IF(B19="Sa",$L$7,IF(B19="Di",$L$8,)))))))/2,0)+IF(H19="Journée entière",IF(B19="Lu",$J$5,IF(B19="Ma",$J$6,IF(B19="Me",$J$7,IF(B19="Je",$L$5,IF(B19="Ve",$L$6,IF(B19="Sa",$L$7,IF(B19="Di",$L$8,))))))),)+IF(B19="Lu",J19-$J$5,IF(B19="Ma",J19-$J$6,IF(B19="Me",J19-$J$7,IF(B19="Je",J19-$L$5,IF(B19="Ve",J19-$L$6,IF(B19="Sa",J19-$L$7,IF(B19="Di",J19-$L$8,)))))))</f>
        <v>0</v>
      </c>
      <c r="L19" s="142" t="n">
        <f aca="false">L18+K19</f>
        <v>0</v>
      </c>
      <c r="M19" s="143"/>
      <c r="N19" s="144"/>
      <c r="O19" s="144"/>
    </row>
    <row r="20" s="69" customFormat="true" ht="22.5" hidden="false" customHeight="true" outlineLevel="0" collapsed="false">
      <c r="A20" s="134" t="n">
        <v>6</v>
      </c>
      <c r="B20" s="145" t="str">
        <f aca="false">IF(B19="Lu","Ma",IF(B19="Ma","Me", IF(B19="Me","Je", IF(B19="Je","Ve", IF(B19="Ve","Sa", IF(B19="Sa","Di", IF(B19="Di","Lu",)))))))</f>
        <v>Ve</v>
      </c>
      <c r="C20" s="136"/>
      <c r="D20" s="136"/>
      <c r="E20" s="136"/>
      <c r="F20" s="137"/>
      <c r="G20" s="138"/>
      <c r="H20" s="136"/>
      <c r="I20" s="139"/>
      <c r="J20" s="140" t="n">
        <f aca="false">(D20-C20-(F20-E20))*24-IF(OR(G20=$N$7,G20=$N$9),-I20,0)-IF(G20=$N$8,I20,0)</f>
        <v>0</v>
      </c>
      <c r="K20" s="141" t="n">
        <f aca="false">IF(H20="Demi-journée ",IF(B20="Lu",$J$5,IF(B20="Ma",$J$6,IF(B20="Me",$J$7,IF(B20="Je",$L$5,IF(B20="Ve",$L$6,IF(B20="Sa",$L$7,IF(B20="Di",$L$8,)))))))/2,0)+IF(H20="Journée entière",IF(B20="Lu",$J$5,IF(B20="Ma",$J$6,IF(B20="Me",$J$7,IF(B20="Je",$L$5,IF(B20="Ve",$L$6,IF(B20="Sa",$L$7,IF(B20="Di",$L$8,))))))),)+IF(B20="Lu",J20-$J$5,IF(B20="Ma",J20-$J$6,IF(B20="Me",J20-$J$7,IF(B20="Je",J20-$L$5,IF(B20="Ve",J20-$L$6,IF(B20="Sa",J20-$L$7,IF(B20="Di",J20-$L$8,)))))))</f>
        <v>0</v>
      </c>
      <c r="L20" s="142" t="n">
        <f aca="false">L19+K20</f>
        <v>0</v>
      </c>
      <c r="M20" s="143"/>
      <c r="N20" s="144"/>
      <c r="O20" s="144"/>
    </row>
    <row r="21" s="69" customFormat="true" ht="22.5" hidden="false" customHeight="true" outlineLevel="0" collapsed="false">
      <c r="A21" s="134" t="n">
        <v>7</v>
      </c>
      <c r="B21" s="145" t="str">
        <f aca="false">IF(B20="Lu","Ma",IF(B20="Ma","Me", IF(B20="Me","Je", IF(B20="Je","Ve", IF(B20="Ve","Sa", IF(B20="Sa","Di", IF(B20="Di","Lu",)))))))</f>
        <v>Sa</v>
      </c>
      <c r="C21" s="136"/>
      <c r="D21" s="136"/>
      <c r="E21" s="136"/>
      <c r="F21" s="137"/>
      <c r="G21" s="138"/>
      <c r="H21" s="136"/>
      <c r="I21" s="139"/>
      <c r="J21" s="140" t="n">
        <f aca="false">(D21-C21-(F21-E21))*24-IF(OR(G21=$N$7,G21=$N$9),-I21,0)-IF(G21=$N$8,I21,0)</f>
        <v>0</v>
      </c>
      <c r="K21" s="141" t="n">
        <f aca="false">IF(H21="Demi-journée ",IF(B21="Lu",$J$5,IF(B21="Ma",$J$6,IF(B21="Me",$J$7,IF(B21="Je",$L$5,IF(B21="Ve",$L$6,IF(B21="Sa",$L$7,IF(B21="Di",$L$8,)))))))/2,0)+IF(H21="Journée entière",IF(B21="Lu",$J$5,IF(B21="Ma",$J$6,IF(B21="Me",$J$7,IF(B21="Je",$L$5,IF(B21="Ve",$L$6,IF(B21="Sa",$L$7,IF(B21="Di",$L$8,))))))),)+IF(B21="Lu",J21-$J$5,IF(B21="Ma",J21-$J$6,IF(B21="Me",J21-$J$7,IF(B21="Je",J21-$L$5,IF(B21="Ve",J21-$L$6,IF(B21="Sa",J21-$L$7,IF(B21="Di",J21-$L$8,)))))))</f>
        <v>0</v>
      </c>
      <c r="L21" s="142" t="n">
        <f aca="false">L20+K21</f>
        <v>0</v>
      </c>
      <c r="M21" s="143"/>
      <c r="N21" s="144"/>
      <c r="O21" s="144"/>
    </row>
    <row r="22" s="69" customFormat="true" ht="22.5" hidden="false" customHeight="true" outlineLevel="0" collapsed="false">
      <c r="A22" s="134" t="n">
        <v>8</v>
      </c>
      <c r="B22" s="145" t="str">
        <f aca="false">IF(B21="Lu","Ma",IF(B21="Ma","Me", IF(B21="Me","Je", IF(B21="Je","Ve", IF(B21="Ve","Sa", IF(B21="Sa","Di", IF(B21="Di","Lu",)))))))</f>
        <v>Di</v>
      </c>
      <c r="C22" s="136"/>
      <c r="D22" s="136"/>
      <c r="E22" s="136"/>
      <c r="F22" s="137"/>
      <c r="G22" s="138"/>
      <c r="H22" s="136"/>
      <c r="I22" s="139"/>
      <c r="J22" s="140" t="n">
        <f aca="false">(D22-C22-(F22-E22))*24-IF(OR(G22=$N$7,G22=$N$9),-I22,0)-IF(G22=$N$8,I22,0)</f>
        <v>0</v>
      </c>
      <c r="K22" s="141" t="n">
        <f aca="false">IF(H22="Demi-journée ",IF(B22="Lu",$J$5,IF(B22="Ma",$J$6,IF(B22="Me",$J$7,IF(B22="Je",$L$5,IF(B22="Ve",$L$6,IF(B22="Sa",$L$7,IF(B22="Di",$L$8,)))))))/2,0)+IF(H22="Journée entière",IF(B22="Lu",$J$5,IF(B22="Ma",$J$6,IF(B22="Me",$J$7,IF(B22="Je",$L$5,IF(B22="Ve",$L$6,IF(B22="Sa",$L$7,IF(B22="Di",$L$8,))))))),)+IF(B22="Lu",J22-$J$5,IF(B22="Ma",J22-$J$6,IF(B22="Me",J22-$J$7,IF(B22="Je",J22-$L$5,IF(B22="Ve",J22-$L$6,IF(B22="Sa",J22-$L$7,IF(B22="Di",J22-$L$8,)))))))</f>
        <v>0</v>
      </c>
      <c r="L22" s="142" t="n">
        <f aca="false">L21+K22</f>
        <v>0</v>
      </c>
      <c r="M22" s="143"/>
      <c r="N22" s="144"/>
      <c r="O22" s="144"/>
    </row>
    <row r="23" s="69" customFormat="true" ht="22.5" hidden="false" customHeight="true" outlineLevel="0" collapsed="false">
      <c r="A23" s="134" t="n">
        <v>9</v>
      </c>
      <c r="B23" s="145" t="str">
        <f aca="false">IF(B22="Lu","Ma",IF(B22="Ma","Me", IF(B22="Me","Je", IF(B22="Je","Ve", IF(B22="Ve","Sa", IF(B22="Sa","Di", IF(B22="Di","Lu",)))))))</f>
        <v>Lu</v>
      </c>
      <c r="C23" s="136"/>
      <c r="D23" s="136"/>
      <c r="E23" s="136"/>
      <c r="F23" s="137"/>
      <c r="G23" s="138"/>
      <c r="H23" s="136"/>
      <c r="I23" s="139"/>
      <c r="J23" s="140" t="n">
        <f aca="false">(D23-C23-(F23-E23))*24-IF(OR(G23=$N$7,G23=$N$9),-I23,0)-IF(G23=$N$8,I23,0)</f>
        <v>0</v>
      </c>
      <c r="K23" s="141" t="n">
        <f aca="false">IF(H23="Demi-journée ",IF(B23="Lu",$J$5,IF(B23="Ma",$J$6,IF(B23="Me",$J$7,IF(B23="Je",$L$5,IF(B23="Ve",$L$6,IF(B23="Sa",$L$7,IF(B23="Di",$L$8,)))))))/2,0)+IF(H23="Journée entière",IF(B23="Lu",$J$5,IF(B23="Ma",$J$6,IF(B23="Me",$J$7,IF(B23="Je",$L$5,IF(B23="Ve",$L$6,IF(B23="Sa",$L$7,IF(B23="Di",$L$8,))))))),)+IF(B23="Lu",J23-$J$5,IF(B23="Ma",J23-$J$6,IF(B23="Me",J23-$J$7,IF(B23="Je",J23-$L$5,IF(B23="Ve",J23-$L$6,IF(B23="Sa",J23-$L$7,IF(B23="Di",J23-$L$8,)))))))</f>
        <v>0</v>
      </c>
      <c r="L23" s="142" t="n">
        <f aca="false">L22+K23</f>
        <v>0</v>
      </c>
      <c r="M23" s="143"/>
      <c r="N23" s="144"/>
      <c r="O23" s="144"/>
    </row>
    <row r="24" s="69" customFormat="true" ht="22.5" hidden="false" customHeight="true" outlineLevel="0" collapsed="false">
      <c r="A24" s="134" t="n">
        <v>10</v>
      </c>
      <c r="B24" s="145" t="str">
        <f aca="false">IF(B23="Lu","Ma",IF(B23="Ma","Me", IF(B23="Me","Je", IF(B23="Je","Ve", IF(B23="Ve","Sa", IF(B23="Sa","Di", IF(B23="Di","Lu",)))))))</f>
        <v>Ma</v>
      </c>
      <c r="C24" s="136"/>
      <c r="D24" s="136"/>
      <c r="E24" s="136"/>
      <c r="F24" s="137"/>
      <c r="G24" s="138"/>
      <c r="H24" s="136"/>
      <c r="I24" s="139"/>
      <c r="J24" s="140" t="n">
        <f aca="false">(D24-C24-(F24-E24))*24-IF(OR(G24=$N$7,G24=$N$9),-I24,0)-IF(G24=$N$8,I24,0)</f>
        <v>0</v>
      </c>
      <c r="K24" s="141" t="n">
        <f aca="false">IF(H24="Demi-journée ",IF(B24="Lu",$J$5,IF(B24="Ma",$J$6,IF(B24="Me",$J$7,IF(B24="Je",$L$5,IF(B24="Ve",$L$6,IF(B24="Sa",$L$7,IF(B24="Di",$L$8,)))))))/2,0)+IF(H24="Journée entière",IF(B24="Lu",$J$5,IF(B24="Ma",$J$6,IF(B24="Me",$J$7,IF(B24="Je",$L$5,IF(B24="Ve",$L$6,IF(B24="Sa",$L$7,IF(B24="Di",$L$8,))))))),)+IF(B24="Lu",J24-$J$5,IF(B24="Ma",J24-$J$6,IF(B24="Me",J24-$J$7,IF(B24="Je",J24-$L$5,IF(B24="Ve",J24-$L$6,IF(B24="Sa",J24-$L$7,IF(B24="Di",J24-$L$8,)))))))</f>
        <v>0</v>
      </c>
      <c r="L24" s="142" t="n">
        <f aca="false">L23+K24</f>
        <v>0</v>
      </c>
      <c r="M24" s="143"/>
      <c r="N24" s="144"/>
      <c r="O24" s="144"/>
    </row>
    <row r="25" s="69" customFormat="true" ht="22.5" hidden="false" customHeight="true" outlineLevel="0" collapsed="false">
      <c r="A25" s="134" t="n">
        <v>11</v>
      </c>
      <c r="B25" s="145" t="str">
        <f aca="false">IF(B24="Lu","Ma",IF(B24="Ma","Me", IF(B24="Me","Je", IF(B24="Je","Ve", IF(B24="Ve","Sa", IF(B24="Sa","Di", IF(B24="Di","Lu",)))))))</f>
        <v>Me</v>
      </c>
      <c r="C25" s="136"/>
      <c r="D25" s="136"/>
      <c r="E25" s="136"/>
      <c r="F25" s="137"/>
      <c r="G25" s="138"/>
      <c r="H25" s="136"/>
      <c r="I25" s="139"/>
      <c r="J25" s="140" t="n">
        <f aca="false">(D25-C25-(F25-E25))*24-IF(OR(G25=$N$7,G25=$N$9),-I25,0)-IF(G25=$N$8,I25,0)</f>
        <v>0</v>
      </c>
      <c r="K25" s="141" t="n">
        <f aca="false">IF(H25="Demi-journée ",IF(B25="Lu",$J$5,IF(B25="Ma",$J$6,IF(B25="Me",$J$7,IF(B25="Je",$L$5,IF(B25="Ve",$L$6,IF(B25="Sa",$L$7,IF(B25="Di",$L$8,)))))))/2,0)+IF(H25="Journée entière",IF(B25="Lu",$J$5,IF(B25="Ma",$J$6,IF(B25="Me",$J$7,IF(B25="Je",$L$5,IF(B25="Ve",$L$6,IF(B25="Sa",$L$7,IF(B25="Di",$L$8,))))))),)+IF(B25="Lu",J25-$J$5,IF(B25="Ma",J25-$J$6,IF(B25="Me",J25-$J$7,IF(B25="Je",J25-$L$5,IF(B25="Ve",J25-$L$6,IF(B25="Sa",J25-$L$7,IF(B25="Di",J25-$L$8,)))))))</f>
        <v>0</v>
      </c>
      <c r="L25" s="142" t="n">
        <f aca="false">L24+K25</f>
        <v>0</v>
      </c>
      <c r="M25" s="146"/>
      <c r="N25" s="147"/>
      <c r="O25" s="147"/>
    </row>
    <row r="26" s="69" customFormat="true" ht="22.5" hidden="false" customHeight="true" outlineLevel="0" collapsed="false">
      <c r="A26" s="134" t="n">
        <v>12</v>
      </c>
      <c r="B26" s="145" t="str">
        <f aca="false">IF(B25="Lu","Ma",IF(B25="Ma","Me", IF(B25="Me","Je", IF(B25="Je","Ve", IF(B25="Ve","Sa", IF(B25="Sa","Di", IF(B25="Di","Lu",)))))))</f>
        <v>Je</v>
      </c>
      <c r="C26" s="136"/>
      <c r="D26" s="136"/>
      <c r="E26" s="136"/>
      <c r="F26" s="137"/>
      <c r="G26" s="138"/>
      <c r="H26" s="136"/>
      <c r="I26" s="139"/>
      <c r="J26" s="140" t="n">
        <f aca="false">(D26-C26-(F26-E26))*24-IF(OR(G26=$N$7,G26=$N$9),-I26,0)-IF(G26=$N$8,I26,0)</f>
        <v>0</v>
      </c>
      <c r="K26" s="141" t="n">
        <f aca="false">IF(H26="Demi-journée ",IF(B26="Lu",$J$5,IF(B26="Ma",$J$6,IF(B26="Me",$J$7,IF(B26="Je",$L$5,IF(B26="Ve",$L$6,IF(B26="Sa",$L$7,IF(B26="Di",$L$8,)))))))/2,0)+IF(H26="Journée entière",IF(B26="Lu",$J$5,IF(B26="Ma",$J$6,IF(B26="Me",$J$7,IF(B26="Je",$L$5,IF(B26="Ve",$L$6,IF(B26="Sa",$L$7,IF(B26="Di",$L$8,))))))),)+IF(B26="Lu",J26-$J$5,IF(B26="Ma",J26-$J$6,IF(B26="Me",J26-$J$7,IF(B26="Je",J26-$L$5,IF(B26="Ve",J26-$L$6,IF(B26="Sa",J26-$L$7,IF(B26="Di",J26-$L$8,)))))))</f>
        <v>0</v>
      </c>
      <c r="L26" s="142" t="n">
        <f aca="false">L25+K26</f>
        <v>0</v>
      </c>
      <c r="M26" s="143"/>
      <c r="N26" s="144"/>
      <c r="O26" s="144"/>
    </row>
    <row r="27" s="69" customFormat="true" ht="22.5" hidden="false" customHeight="true" outlineLevel="0" collapsed="false">
      <c r="A27" s="134" t="n">
        <v>13</v>
      </c>
      <c r="B27" s="145" t="str">
        <f aca="false">IF(B26="Lu","Ma",IF(B26="Ma","Me", IF(B26="Me","Je", IF(B26="Je","Ve", IF(B26="Ve","Sa", IF(B26="Sa","Di", IF(B26="Di","Lu",)))))))</f>
        <v>Ve</v>
      </c>
      <c r="C27" s="136"/>
      <c r="D27" s="136"/>
      <c r="E27" s="136"/>
      <c r="F27" s="137"/>
      <c r="G27" s="138"/>
      <c r="H27" s="136"/>
      <c r="I27" s="139"/>
      <c r="J27" s="140" t="n">
        <f aca="false">(D27-C27-(F27-E27))*24-IF(OR(G27=$N$7,G27=$N$9),-I27,0)-IF(G27=$N$8,I27,0)</f>
        <v>0</v>
      </c>
      <c r="K27" s="141" t="n">
        <f aca="false">IF(H27="Demi-journée ",IF(B27="Lu",$J$5,IF(B27="Ma",$J$6,IF(B27="Me",$J$7,IF(B27="Je",$L$5,IF(B27="Ve",$L$6,IF(B27="Sa",$L$7,IF(B27="Di",$L$8,)))))))/2,0)+IF(H27="Journée entière",IF(B27="Lu",$J$5,IF(B27="Ma",$J$6,IF(B27="Me",$J$7,IF(B27="Je",$L$5,IF(B27="Ve",$L$6,IF(B27="Sa",$L$7,IF(B27="Di",$L$8,))))))),)+IF(B27="Lu",J27-$J$5,IF(B27="Ma",J27-$J$6,IF(B27="Me",J27-$J$7,IF(B27="Je",J27-$L$5,IF(B27="Ve",J27-$L$6,IF(B27="Sa",J27-$L$7,IF(B27="Di",J27-$L$8,)))))))</f>
        <v>0</v>
      </c>
      <c r="L27" s="142" t="n">
        <f aca="false">L26+K27</f>
        <v>0</v>
      </c>
      <c r="M27" s="143"/>
      <c r="N27" s="144"/>
      <c r="O27" s="144"/>
    </row>
    <row r="28" s="69" customFormat="true" ht="22.5" hidden="false" customHeight="true" outlineLevel="0" collapsed="false">
      <c r="A28" s="134" t="n">
        <v>14</v>
      </c>
      <c r="B28" s="145" t="str">
        <f aca="false">IF(B27="Lu","Ma",IF(B27="Ma","Me", IF(B27="Me","Je", IF(B27="Je","Ve", IF(B27="Ve","Sa", IF(B27="Sa","Di", IF(B27="Di","Lu",)))))))</f>
        <v>Sa</v>
      </c>
      <c r="C28" s="136"/>
      <c r="D28" s="136"/>
      <c r="E28" s="136"/>
      <c r="F28" s="137"/>
      <c r="G28" s="138"/>
      <c r="H28" s="136"/>
      <c r="I28" s="139"/>
      <c r="J28" s="140" t="n">
        <f aca="false">(D28-C28-(F28-E28))*24-IF(OR(G28=$N$7,G28=$N$9),-I28,0)-IF(G28=$N$8,I28,0)</f>
        <v>0</v>
      </c>
      <c r="K28" s="141" t="n">
        <f aca="false">IF(H28="Demi-journée ",IF(B28="Lu",$J$5,IF(B28="Ma",$J$6,IF(B28="Me",$J$7,IF(B28="Je",$L$5,IF(B28="Ve",$L$6,IF(B28="Sa",$L$7,IF(B28="Di",$L$8,)))))))/2,0)+IF(H28="Journée entière",IF(B28="Lu",$J$5,IF(B28="Ma",$J$6,IF(B28="Me",$J$7,IF(B28="Je",$L$5,IF(B28="Ve",$L$6,IF(B28="Sa",$L$7,IF(B28="Di",$L$8,))))))),)+IF(B28="Lu",J28-$J$5,IF(B28="Ma",J28-$J$6,IF(B28="Me",J28-$J$7,IF(B28="Je",J28-$L$5,IF(B28="Ve",J28-$L$6,IF(B28="Sa",J28-$L$7,IF(B28="Di",J28-$L$8,)))))))</f>
        <v>0</v>
      </c>
      <c r="L28" s="142" t="n">
        <f aca="false">L27+K28</f>
        <v>0</v>
      </c>
      <c r="M28" s="143"/>
      <c r="N28" s="144"/>
      <c r="O28" s="144"/>
    </row>
    <row r="29" s="69" customFormat="true" ht="22.5" hidden="false" customHeight="true" outlineLevel="0" collapsed="false">
      <c r="A29" s="134" t="n">
        <v>15</v>
      </c>
      <c r="B29" s="145" t="str">
        <f aca="false">IF(B28="Lu","Ma",IF(B28="Ma","Me", IF(B28="Me","Je", IF(B28="Je","Ve", IF(B28="Ve","Sa", IF(B28="Sa","Di", IF(B28="Di","Lu",)))))))</f>
        <v>Di</v>
      </c>
      <c r="C29" s="136"/>
      <c r="D29" s="136"/>
      <c r="E29" s="136"/>
      <c r="F29" s="137"/>
      <c r="G29" s="138"/>
      <c r="H29" s="136"/>
      <c r="I29" s="139"/>
      <c r="J29" s="140" t="n">
        <f aca="false">(D29-C29-(F29-E29))*24-IF(OR(G29=$N$7,G29=$N$9),-I29,0)-IF(G29=$N$8,I29,0)</f>
        <v>0</v>
      </c>
      <c r="K29" s="141" t="n">
        <f aca="false">IF(H29="Demi-journée ",IF(B29="Lu",$J$5,IF(B29="Ma",$J$6,IF(B29="Me",$J$7,IF(B29="Je",$L$5,IF(B29="Ve",$L$6,IF(B29="Sa",$L$7,IF(B29="Di",$L$8,)))))))/2,0)+IF(H29="Journée entière",IF(B29="Lu",$J$5,IF(B29="Ma",$J$6,IF(B29="Me",$J$7,IF(B29="Je",$L$5,IF(B29="Ve",$L$6,IF(B29="Sa",$L$7,IF(B29="Di",$L$8,))))))),)+IF(B29="Lu",J29-$J$5,IF(B29="Ma",J29-$J$6,IF(B29="Me",J29-$J$7,IF(B29="Je",J29-$L$5,IF(B29="Ve",J29-$L$6,IF(B29="Sa",J29-$L$7,IF(B29="Di",J29-$L$8,)))))))</f>
        <v>0</v>
      </c>
      <c r="L29" s="142" t="n">
        <f aca="false">L28+K29</f>
        <v>0</v>
      </c>
      <c r="M29" s="143"/>
      <c r="N29" s="144"/>
      <c r="O29" s="144"/>
    </row>
    <row r="30" s="69" customFormat="true" ht="22.5" hidden="false" customHeight="true" outlineLevel="0" collapsed="false">
      <c r="A30" s="134" t="n">
        <v>16</v>
      </c>
      <c r="B30" s="145" t="str">
        <f aca="false">IF(B29="Lu","Ma",IF(B29="Ma","Me", IF(B29="Me","Je", IF(B29="Je","Ve", IF(B29="Ve","Sa", IF(B29="Sa","Di", IF(B29="Di","Lu",)))))))</f>
        <v>Lu</v>
      </c>
      <c r="C30" s="136"/>
      <c r="D30" s="136"/>
      <c r="E30" s="136"/>
      <c r="F30" s="137"/>
      <c r="G30" s="138"/>
      <c r="H30" s="136"/>
      <c r="I30" s="139"/>
      <c r="J30" s="140" t="n">
        <f aca="false">(D30-C30-(F30-E30))*24-IF(OR(G30=$N$7,G30=$N$9),-I30,0)-IF(G30=$N$8,I30,0)</f>
        <v>0</v>
      </c>
      <c r="K30" s="141" t="n">
        <f aca="false">IF(H30="Demi-journée ",IF(B30="Lu",$J$5,IF(B30="Ma",$J$6,IF(B30="Me",$J$7,IF(B30="Je",$L$5,IF(B30="Ve",$L$6,IF(B30="Sa",$L$7,IF(B30="Di",$L$8,)))))))/2,0)+IF(H30="Journée entière",IF(B30="Lu",$J$5,IF(B30="Ma",$J$6,IF(B30="Me",$J$7,IF(B30="Je",$L$5,IF(B30="Ve",$L$6,IF(B30="Sa",$L$7,IF(B30="Di",$L$8,))))))),)+IF(B30="Lu",J30-$J$5,IF(B30="Ma",J30-$J$6,IF(B30="Me",J30-$J$7,IF(B30="Je",J30-$L$5,IF(B30="Ve",J30-$L$6,IF(B30="Sa",J30-$L$7,IF(B30="Di",J30-$L$8,)))))))</f>
        <v>0</v>
      </c>
      <c r="L30" s="142" t="n">
        <f aca="false">L29+K30</f>
        <v>0</v>
      </c>
      <c r="M30" s="143"/>
      <c r="N30" s="144"/>
      <c r="O30" s="144"/>
    </row>
    <row r="31" s="69" customFormat="true" ht="22.5" hidden="false" customHeight="true" outlineLevel="0" collapsed="false">
      <c r="A31" s="134" t="n">
        <v>17</v>
      </c>
      <c r="B31" s="145" t="str">
        <f aca="false">IF(B30="Lu","Ma",IF(B30="Ma","Me", IF(B30="Me","Je", IF(B30="Je","Ve", IF(B30="Ve","Sa", IF(B30="Sa","Di", IF(B30="Di","Lu",)))))))</f>
        <v>Ma</v>
      </c>
      <c r="C31" s="136"/>
      <c r="D31" s="136"/>
      <c r="E31" s="136"/>
      <c r="F31" s="137"/>
      <c r="G31" s="138"/>
      <c r="H31" s="136"/>
      <c r="I31" s="139"/>
      <c r="J31" s="140" t="n">
        <f aca="false">(D31-C31-(F31-E31))*24-IF(OR(G31=$N$7,G31=$N$9),-I31,0)-IF(G31=$N$8,I31,0)</f>
        <v>0</v>
      </c>
      <c r="K31" s="141" t="n">
        <f aca="false">IF(H31="Demi-journée ",IF(B31="Lu",$J$5,IF(B31="Ma",$J$6,IF(B31="Me",$J$7,IF(B31="Je",$L$5,IF(B31="Ve",$L$6,IF(B31="Sa",$L$7,IF(B31="Di",$L$8,)))))))/2,0)+IF(H31="Journée entière",IF(B31="Lu",$J$5,IF(B31="Ma",$J$6,IF(B31="Me",$J$7,IF(B31="Je",$L$5,IF(B31="Ve",$L$6,IF(B31="Sa",$L$7,IF(B31="Di",$L$8,))))))),)+IF(B31="Lu",J31-$J$5,IF(B31="Ma",J31-$J$6,IF(B31="Me",J31-$J$7,IF(B31="Je",J31-$L$5,IF(B31="Ve",J31-$L$6,IF(B31="Sa",J31-$L$7,IF(B31="Di",J31-$L$8,)))))))</f>
        <v>0</v>
      </c>
      <c r="L31" s="142" t="n">
        <f aca="false">L30+K31</f>
        <v>0</v>
      </c>
      <c r="M31" s="143"/>
      <c r="N31" s="144"/>
      <c r="O31" s="144"/>
    </row>
    <row r="32" s="69" customFormat="true" ht="22.5" hidden="false" customHeight="true" outlineLevel="0" collapsed="false">
      <c r="A32" s="134" t="n">
        <v>18</v>
      </c>
      <c r="B32" s="145" t="str">
        <f aca="false">IF(B31="Lu","Ma",IF(B31="Ma","Me", IF(B31="Me","Je", IF(B31="Je","Ve", IF(B31="Ve","Sa", IF(B31="Sa","Di", IF(B31="Di","Lu",)))))))</f>
        <v>Me</v>
      </c>
      <c r="C32" s="136"/>
      <c r="D32" s="136"/>
      <c r="E32" s="136"/>
      <c r="F32" s="137"/>
      <c r="G32" s="138"/>
      <c r="H32" s="136"/>
      <c r="I32" s="139"/>
      <c r="J32" s="140" t="n">
        <f aca="false">(D32-C32-(F32-E32))*24-IF(OR(G32=$N$7,G32=$N$9),-I32,0)-IF(G32=$N$8,I32,0)</f>
        <v>0</v>
      </c>
      <c r="K32" s="141" t="n">
        <f aca="false">IF(H32="Demi-journée ",IF(B32="Lu",$J$5,IF(B32="Ma",$J$6,IF(B32="Me",$J$7,IF(B32="Je",$L$5,IF(B32="Ve",$L$6,IF(B32="Sa",$L$7,IF(B32="Di",$L$8,)))))))/2,0)+IF(H32="Journée entière",IF(B32="Lu",$J$5,IF(B32="Ma",$J$6,IF(B32="Me",$J$7,IF(B32="Je",$L$5,IF(B32="Ve",$L$6,IF(B32="Sa",$L$7,IF(B32="Di",$L$8,))))))),)+IF(B32="Lu",J32-$J$5,IF(B32="Ma",J32-$J$6,IF(B32="Me",J32-$J$7,IF(B32="Je",J32-$L$5,IF(B32="Ve",J32-$L$6,IF(B32="Sa",J32-$L$7,IF(B32="Di",J32-$L$8,)))))))</f>
        <v>0</v>
      </c>
      <c r="L32" s="142" t="n">
        <f aca="false">L31+K32</f>
        <v>0</v>
      </c>
      <c r="M32" s="143"/>
      <c r="N32" s="144"/>
      <c r="O32" s="144"/>
    </row>
    <row r="33" s="69" customFormat="true" ht="22.5" hidden="false" customHeight="true" outlineLevel="0" collapsed="false">
      <c r="A33" s="134" t="n">
        <v>19</v>
      </c>
      <c r="B33" s="145" t="str">
        <f aca="false">IF(B32="Lu","Ma",IF(B32="Ma","Me", IF(B32="Me","Je", IF(B32="Je","Ve", IF(B32="Ve","Sa", IF(B32="Sa","Di", IF(B32="Di","Lu",)))))))</f>
        <v>Je</v>
      </c>
      <c r="C33" s="136"/>
      <c r="D33" s="136"/>
      <c r="E33" s="136"/>
      <c r="F33" s="137"/>
      <c r="G33" s="138"/>
      <c r="H33" s="136"/>
      <c r="I33" s="139"/>
      <c r="J33" s="140" t="n">
        <f aca="false">(D33-C33-(F33-E33))*24-IF(OR(G33=$N$7,G33=$N$9),-I33,0)-IF(G33=$N$8,I33,0)</f>
        <v>0</v>
      </c>
      <c r="K33" s="141" t="n">
        <f aca="false">IF(H33="Demi-journée ",IF(B33="Lu",$J$5,IF(B33="Ma",$J$6,IF(B33="Me",$J$7,IF(B33="Je",$L$5,IF(B33="Ve",$L$6,IF(B33="Sa",$L$7,IF(B33="Di",$L$8,)))))))/2,0)+IF(H33="Journée entière",IF(B33="Lu",$J$5,IF(B33="Ma",$J$6,IF(B33="Me",$J$7,IF(B33="Je",$L$5,IF(B33="Ve",$L$6,IF(B33="Sa",$L$7,IF(B33="Di",$L$8,))))))),)+IF(B33="Lu",J33-$J$5,IF(B33="Ma",J33-$J$6,IF(B33="Me",J33-$J$7,IF(B33="Je",J33-$L$5,IF(B33="Ve",J33-$L$6,IF(B33="Sa",J33-$L$7,IF(B33="Di",J33-$L$8,)))))))</f>
        <v>0</v>
      </c>
      <c r="L33" s="142" t="n">
        <f aca="false">L32+K33</f>
        <v>0</v>
      </c>
      <c r="M33" s="143"/>
      <c r="N33" s="144"/>
      <c r="O33" s="144"/>
    </row>
    <row r="34" s="69" customFormat="true" ht="22.5" hidden="false" customHeight="true" outlineLevel="0" collapsed="false">
      <c r="A34" s="134" t="n">
        <v>20</v>
      </c>
      <c r="B34" s="145" t="str">
        <f aca="false">IF(B33="Lu","Ma",IF(B33="Ma","Me", IF(B33="Me","Je", IF(B33="Je","Ve", IF(B33="Ve","Sa", IF(B33="Sa","Di", IF(B33="Di","Lu",)))))))</f>
        <v>Ve</v>
      </c>
      <c r="C34" s="136"/>
      <c r="D34" s="136"/>
      <c r="E34" s="136"/>
      <c r="F34" s="137"/>
      <c r="G34" s="138"/>
      <c r="H34" s="136"/>
      <c r="I34" s="139"/>
      <c r="J34" s="140" t="n">
        <f aca="false">(D34-C34-(F34-E34))*24-IF(OR(G34=$N$7,G34=$N$9),-I34,0)-IF(G34=$N$8,I34,0)</f>
        <v>0</v>
      </c>
      <c r="K34" s="141" t="n">
        <f aca="false">IF(H34="Demi-journée ",IF(B34="Lu",$J$5,IF(B34="Ma",$J$6,IF(B34="Me",$J$7,IF(B34="Je",$L$5,IF(B34="Ve",$L$6,IF(B34="Sa",$L$7,IF(B34="Di",$L$8,)))))))/2,0)+IF(H34="Journée entière",IF(B34="Lu",$J$5,IF(B34="Ma",$J$6,IF(B34="Me",$J$7,IF(B34="Je",$L$5,IF(B34="Ve",$L$6,IF(B34="Sa",$L$7,IF(B34="Di",$L$8,))))))),)+IF(B34="Lu",J34-$J$5,IF(B34="Ma",J34-$J$6,IF(B34="Me",J34-$J$7,IF(B34="Je",J34-$L$5,IF(B34="Ve",J34-$L$6,IF(B34="Sa",J34-$L$7,IF(B34="Di",J34-$L$8,)))))))</f>
        <v>0</v>
      </c>
      <c r="L34" s="142" t="n">
        <f aca="false">L33+K34</f>
        <v>0</v>
      </c>
      <c r="M34" s="143"/>
      <c r="N34" s="144"/>
      <c r="O34" s="144"/>
    </row>
    <row r="35" s="69" customFormat="true" ht="22.5" hidden="false" customHeight="true" outlineLevel="0" collapsed="false">
      <c r="A35" s="134" t="n">
        <v>21</v>
      </c>
      <c r="B35" s="145" t="str">
        <f aca="false">IF(B34="Lu","Ma",IF(B34="Ma","Me", IF(B34="Me","Je", IF(B34="Je","Ve", IF(B34="Ve","Sa", IF(B34="Sa","Di", IF(B34="Di","Lu",)))))))</f>
        <v>Sa</v>
      </c>
      <c r="C35" s="136"/>
      <c r="D35" s="136"/>
      <c r="E35" s="136"/>
      <c r="F35" s="137"/>
      <c r="G35" s="138"/>
      <c r="H35" s="136"/>
      <c r="I35" s="139"/>
      <c r="J35" s="140" t="n">
        <f aca="false">(D35-C35-(F35-E35))*24-IF(OR(G35=$N$7,G35=$N$9),-I35,0)-IF(G35=$N$8,I35,0)</f>
        <v>0</v>
      </c>
      <c r="K35" s="141" t="n">
        <f aca="false">IF(H35="Demi-journée ",IF(B35="Lu",$J$5,IF(B35="Ma",$J$6,IF(B35="Me",$J$7,IF(B35="Je",$L$5,IF(B35="Ve",$L$6,IF(B35="Sa",$L$7,IF(B35="Di",$L$8,)))))))/2,0)+IF(H35="Journée entière",IF(B35="Lu",$J$5,IF(B35="Ma",$J$6,IF(B35="Me",$J$7,IF(B35="Je",$L$5,IF(B35="Ve",$L$6,IF(B35="Sa",$L$7,IF(B35="Di",$L$8,))))))),)+IF(B35="Lu",J35-$J$5,IF(B35="Ma",J35-$J$6,IF(B35="Me",J35-$J$7,IF(B35="Je",J35-$L$5,IF(B35="Ve",J35-$L$6,IF(B35="Sa",J35-$L$7,IF(B35="Di",J35-$L$8,)))))))</f>
        <v>0</v>
      </c>
      <c r="L35" s="142" t="n">
        <f aca="false">L34+K35</f>
        <v>0</v>
      </c>
      <c r="M35" s="143"/>
      <c r="N35" s="144"/>
      <c r="O35" s="144"/>
    </row>
    <row r="36" s="69" customFormat="true" ht="22.5" hidden="false" customHeight="true" outlineLevel="0" collapsed="false">
      <c r="A36" s="134" t="n">
        <v>22</v>
      </c>
      <c r="B36" s="145" t="str">
        <f aca="false">IF(B35="Lu","Ma",IF(B35="Ma","Me", IF(B35="Me","Je", IF(B35="Je","Ve", IF(B35="Ve","Sa", IF(B35="Sa","Di", IF(B35="Di","Lu",)))))))</f>
        <v>Di</v>
      </c>
      <c r="C36" s="136"/>
      <c r="D36" s="136"/>
      <c r="E36" s="136"/>
      <c r="F36" s="137"/>
      <c r="G36" s="138"/>
      <c r="H36" s="136"/>
      <c r="I36" s="139"/>
      <c r="J36" s="140" t="n">
        <f aca="false">(D36-C36-(F36-E36))*24-IF(OR(G36=$N$7,G36=$N$9),-I36,0)-IF(G36=$N$8,I36,0)</f>
        <v>0</v>
      </c>
      <c r="K36" s="141" t="n">
        <f aca="false">IF(H36="Demi-journée ",IF(B36="Lu",$J$5,IF(B36="Ma",$J$6,IF(B36="Me",$J$7,IF(B36="Je",$L$5,IF(B36="Ve",$L$6,IF(B36="Sa",$L$7,IF(B36="Di",$L$8,)))))))/2,0)+IF(H36="Journée entière",IF(B36="Lu",$J$5,IF(B36="Ma",$J$6,IF(B36="Me",$J$7,IF(B36="Je",$L$5,IF(B36="Ve",$L$6,IF(B36="Sa",$L$7,IF(B36="Di",$L$8,))))))),)+IF(B36="Lu",J36-$J$5,IF(B36="Ma",J36-$J$6,IF(B36="Me",J36-$J$7,IF(B36="Je",J36-$L$5,IF(B36="Ve",J36-$L$6,IF(B36="Sa",J36-$L$7,IF(B36="Di",J36-$L$8,)))))))</f>
        <v>0</v>
      </c>
      <c r="L36" s="142" t="n">
        <f aca="false">L35+K36</f>
        <v>0</v>
      </c>
      <c r="M36" s="143"/>
      <c r="N36" s="144"/>
      <c r="O36" s="144"/>
    </row>
    <row r="37" s="69" customFormat="true" ht="22.5" hidden="false" customHeight="true" outlineLevel="0" collapsed="false">
      <c r="A37" s="134" t="n">
        <v>23</v>
      </c>
      <c r="B37" s="145" t="str">
        <f aca="false">IF(B36="Lu","Ma",IF(B36="Ma","Me", IF(B36="Me","Je", IF(B36="Je","Ve", IF(B36="Ve","Sa", IF(B36="Sa","Di", IF(B36="Di","Lu",)))))))</f>
        <v>Lu</v>
      </c>
      <c r="C37" s="136"/>
      <c r="D37" s="136"/>
      <c r="E37" s="136"/>
      <c r="F37" s="137"/>
      <c r="G37" s="138"/>
      <c r="H37" s="136"/>
      <c r="I37" s="139"/>
      <c r="J37" s="140" t="n">
        <f aca="false">(D37-C37-(F37-E37))*24-IF(OR(G37=$N$7,G37=$N$9),-I37,0)-IF(G37=$N$8,I37,0)</f>
        <v>0</v>
      </c>
      <c r="K37" s="141" t="n">
        <f aca="false">IF(H37="Demi-journée ",IF(B37="Lu",$J$5,IF(B37="Ma",$J$6,IF(B37="Me",$J$7,IF(B37="Je",$L$5,IF(B37="Ve",$L$6,IF(B37="Sa",$L$7,IF(B37="Di",$L$8,)))))))/2,0)+IF(H37="Journée entière",IF(B37="Lu",$J$5,IF(B37="Ma",$J$6,IF(B37="Me",$J$7,IF(B37="Je",$L$5,IF(B37="Ve",$L$6,IF(B37="Sa",$L$7,IF(B37="Di",$L$8,))))))),)+IF(B37="Lu",J37-$J$5,IF(B37="Ma",J37-$J$6,IF(B37="Me",J37-$J$7,IF(B37="Je",J37-$L$5,IF(B37="Ve",J37-$L$6,IF(B37="Sa",J37-$L$7,IF(B37="Di",J37-$L$8,)))))))</f>
        <v>0</v>
      </c>
      <c r="L37" s="142" t="n">
        <f aca="false">L36+K37</f>
        <v>0</v>
      </c>
      <c r="M37" s="143"/>
      <c r="N37" s="144"/>
      <c r="O37" s="144"/>
    </row>
    <row r="38" s="69" customFormat="true" ht="22.5" hidden="false" customHeight="true" outlineLevel="0" collapsed="false">
      <c r="A38" s="134" t="n">
        <v>24</v>
      </c>
      <c r="B38" s="145" t="str">
        <f aca="false">IF(B37="Lu","Ma",IF(B37="Ma","Me", IF(B37="Me","Je", IF(B37="Je","Ve", IF(B37="Ve","Sa", IF(B37="Sa","Di", IF(B37="Di","Lu",)))))))</f>
        <v>Ma</v>
      </c>
      <c r="C38" s="136"/>
      <c r="D38" s="136"/>
      <c r="E38" s="136"/>
      <c r="F38" s="137"/>
      <c r="G38" s="138"/>
      <c r="H38" s="136"/>
      <c r="I38" s="139"/>
      <c r="J38" s="140" t="n">
        <f aca="false">(D38-C38-(F38-E38))*24-IF(OR(G38=$N$7,G38=$N$9),-I38,0)-IF(G38=$N$8,I38,0)</f>
        <v>0</v>
      </c>
      <c r="K38" s="141" t="n">
        <f aca="false">IF(H38="Demi-journée ",IF(B38="Lu",$J$5,IF(B38="Ma",$J$6,IF(B38="Me",$J$7,IF(B38="Je",$L$5,IF(B38="Ve",$L$6,IF(B38="Sa",$L$7,IF(B38="Di",$L$8,)))))))/2,0)+IF(H38="Journée entière",IF(B38="Lu",$J$5,IF(B38="Ma",$J$6,IF(B38="Me",$J$7,IF(B38="Je",$L$5,IF(B38="Ve",$L$6,IF(B38="Sa",$L$7,IF(B38="Di",$L$8,))))))),)+IF(B38="Lu",J38-$J$5,IF(B38="Ma",J38-$J$6,IF(B38="Me",J38-$J$7,IF(B38="Je",J38-$L$5,IF(B38="Ve",J38-$L$6,IF(B38="Sa",J38-$L$7,IF(B38="Di",J38-$L$8,)))))))</f>
        <v>0</v>
      </c>
      <c r="L38" s="142" t="n">
        <f aca="false">L37+K38</f>
        <v>0</v>
      </c>
      <c r="M38" s="143"/>
      <c r="N38" s="144"/>
      <c r="O38" s="144"/>
    </row>
    <row r="39" s="69" customFormat="true" ht="22.5" hidden="false" customHeight="true" outlineLevel="0" collapsed="false">
      <c r="A39" s="134" t="n">
        <v>25</v>
      </c>
      <c r="B39" s="145" t="str">
        <f aca="false">IF(B38="Lu","Ma",IF(B38="Ma","Me", IF(B38="Me","Je", IF(B38="Je","Ve", IF(B38="Ve","Sa", IF(B38="Sa","Di", IF(B38="Di","Lu",)))))))</f>
        <v>Me</v>
      </c>
      <c r="C39" s="136"/>
      <c r="D39" s="136"/>
      <c r="E39" s="136"/>
      <c r="F39" s="137"/>
      <c r="G39" s="138"/>
      <c r="H39" s="136"/>
      <c r="I39" s="139"/>
      <c r="J39" s="140" t="n">
        <f aca="false">(D39-C39-(F39-E39))*24-IF(OR(G39=$N$7,G39=$N$9),-I39,0)-IF(G39=$N$8,I39,0)</f>
        <v>0</v>
      </c>
      <c r="K39" s="141" t="n">
        <f aca="false">IF(H39="Demi-journée ",IF(B39="Lu",$J$5,IF(B39="Ma",$J$6,IF(B39="Me",$J$7,IF(B39="Je",$L$5,IF(B39="Ve",$L$6,IF(B39="Sa",$L$7,IF(B39="Di",$L$8,)))))))/2,0)+IF(H39="Journée entière",IF(B39="Lu",$J$5,IF(B39="Ma",$J$6,IF(B39="Me",$J$7,IF(B39="Je",$L$5,IF(B39="Ve",$L$6,IF(B39="Sa",$L$7,IF(B39="Di",$L$8,))))))),)+IF(B39="Lu",J39-$J$5,IF(B39="Ma",J39-$J$6,IF(B39="Me",J39-$J$7,IF(B39="Je",J39-$L$5,IF(B39="Ve",J39-$L$6,IF(B39="Sa",J39-$L$7,IF(B39="Di",J39-$L$8,)))))))</f>
        <v>0</v>
      </c>
      <c r="L39" s="142" t="n">
        <f aca="false">L38+K39</f>
        <v>0</v>
      </c>
      <c r="M39" s="143"/>
      <c r="N39" s="144"/>
      <c r="O39" s="144"/>
    </row>
    <row r="40" s="69" customFormat="true" ht="22.5" hidden="false" customHeight="true" outlineLevel="0" collapsed="false">
      <c r="A40" s="134" t="n">
        <v>26</v>
      </c>
      <c r="B40" s="145" t="str">
        <f aca="false">IF(B39="Lu","Ma",IF(B39="Ma","Me", IF(B39="Me","Je", IF(B39="Je","Ve", IF(B39="Ve","Sa", IF(B39="Sa","Di", IF(B39="Di","Lu",)))))))</f>
        <v>Je</v>
      </c>
      <c r="C40" s="136"/>
      <c r="D40" s="136"/>
      <c r="E40" s="136"/>
      <c r="F40" s="137"/>
      <c r="G40" s="138"/>
      <c r="H40" s="136"/>
      <c r="I40" s="139"/>
      <c r="J40" s="140" t="n">
        <f aca="false">(D40-C40-(F40-E40))*24-IF(OR(G40=$N$7,G40=$N$9),-I40,0)-IF(G40=$N$8,I40,0)</f>
        <v>0</v>
      </c>
      <c r="K40" s="141" t="n">
        <f aca="false">IF(H40="Demi-journée ",IF(B40="Lu",$J$5,IF(B40="Ma",$J$6,IF(B40="Me",$J$7,IF(B40="Je",$L$5,IF(B40="Ve",$L$6,IF(B40="Sa",$L$7,IF(B40="Di",$L$8,)))))))/2,0)+IF(H40="Journée entière",IF(B40="Lu",$J$5,IF(B40="Ma",$J$6,IF(B40="Me",$J$7,IF(B40="Je",$L$5,IF(B40="Ve",$L$6,IF(B40="Sa",$L$7,IF(B40="Di",$L$8,))))))),)+IF(B40="Lu",J40-$J$5,IF(B40="Ma",J40-$J$6,IF(B40="Me",J40-$J$7,IF(B40="Je",J40-$L$5,IF(B40="Ve",J40-$L$6,IF(B40="Sa",J40-$L$7,IF(B40="Di",J40-$L$8,)))))))</f>
        <v>0</v>
      </c>
      <c r="L40" s="142" t="n">
        <f aca="false">L39+K40</f>
        <v>0</v>
      </c>
      <c r="M40" s="143"/>
      <c r="N40" s="144"/>
      <c r="O40" s="144"/>
    </row>
    <row r="41" s="69" customFormat="true" ht="22.5" hidden="false" customHeight="true" outlineLevel="0" collapsed="false">
      <c r="A41" s="134" t="n">
        <v>27</v>
      </c>
      <c r="B41" s="145" t="str">
        <f aca="false">IF(B40="Lu","Ma",IF(B40="Ma","Me", IF(B40="Me","Je", IF(B40="Je","Ve", IF(B40="Ve","Sa", IF(B40="Sa","Di", IF(B40="Di","Lu",)))))))</f>
        <v>Ve</v>
      </c>
      <c r="C41" s="136"/>
      <c r="D41" s="136"/>
      <c r="E41" s="136"/>
      <c r="F41" s="137"/>
      <c r="G41" s="138"/>
      <c r="H41" s="136"/>
      <c r="I41" s="139"/>
      <c r="J41" s="140" t="n">
        <f aca="false">(D41-C41-(F41-E41))*24-IF(OR(G41=$N$7,G41=$N$9),-I41,0)-IF(G41=$N$8,I41,0)</f>
        <v>0</v>
      </c>
      <c r="K41" s="141" t="n">
        <f aca="false">IF(H41="Demi-journée ",IF(B41="Lu",$J$5,IF(B41="Ma",$J$6,IF(B41="Me",$J$7,IF(B41="Je",$L$5,IF(B41="Ve",$L$6,IF(B41="Sa",$L$7,IF(B41="Di",$L$8,)))))))/2,0)+IF(H41="Journée entière",IF(B41="Lu",$J$5,IF(B41="Ma",$J$6,IF(B41="Me",$J$7,IF(B41="Je",$L$5,IF(B41="Ve",$L$6,IF(B41="Sa",$L$7,IF(B41="Di",$L$8,))))))),)+IF(B41="Lu",J41-$J$5,IF(B41="Ma",J41-$J$6,IF(B41="Me",J41-$J$7,IF(B41="Je",J41-$L$5,IF(B41="Ve",J41-$L$6,IF(B41="Sa",J41-$L$7,IF(B41="Di",J41-$L$8,)))))))</f>
        <v>0</v>
      </c>
      <c r="L41" s="142" t="n">
        <f aca="false">L40+K41</f>
        <v>0</v>
      </c>
      <c r="M41" s="143"/>
      <c r="N41" s="144"/>
      <c r="O41" s="144"/>
    </row>
    <row r="42" s="69" customFormat="true" ht="22.5" hidden="false" customHeight="true" outlineLevel="0" collapsed="false">
      <c r="A42" s="134" t="n">
        <v>28</v>
      </c>
      <c r="B42" s="145" t="str">
        <f aca="false">IF(B41="Lu","Ma",IF(B41="Ma","Me", IF(B41="Me","Je", IF(B41="Je","Ve", IF(B41="Ve","Sa", IF(B41="Sa","Di", IF(B41="Di","Lu",)))))))</f>
        <v>Sa</v>
      </c>
      <c r="C42" s="136"/>
      <c r="D42" s="136"/>
      <c r="E42" s="136"/>
      <c r="F42" s="137"/>
      <c r="G42" s="138"/>
      <c r="H42" s="136"/>
      <c r="I42" s="139"/>
      <c r="J42" s="140" t="n">
        <f aca="false">(D42-C42-(F42-E42))*24-IF(OR(G42=$N$7,G42=$N$9),-I42,0)-IF(G42=$N$8,I42,0)</f>
        <v>0</v>
      </c>
      <c r="K42" s="141" t="n">
        <f aca="false">IF(H42="Demi-journée ",IF(B42="Lu",$J$5,IF(B42="Ma",$J$6,IF(B42="Me",$J$7,IF(B42="Je",$L$5,IF(B42="Ve",$L$6,IF(B42="Sa",$L$7,IF(B42="Di",$L$8,)))))))/2,0)+IF(H42="Journée entière",IF(B42="Lu",$J$5,IF(B42="Ma",$J$6,IF(B42="Me",$J$7,IF(B42="Je",$L$5,IF(B42="Ve",$L$6,IF(B42="Sa",$L$7,IF(B42="Di",$L$8,))))))),)+IF(B42="Lu",J42-$J$5,IF(B42="Ma",J42-$J$6,IF(B42="Me",J42-$J$7,IF(B42="Je",J42-$L$5,IF(B42="Ve",J42-$L$6,IF(B42="Sa",J42-$L$7,IF(B42="Di",J42-$L$8,)))))))</f>
        <v>0</v>
      </c>
      <c r="L42" s="142" t="n">
        <f aca="false">L41+K42</f>
        <v>0</v>
      </c>
      <c r="M42" s="143"/>
      <c r="N42" s="144"/>
      <c r="O42" s="144"/>
    </row>
    <row r="43" s="69" customFormat="true" ht="22.5" hidden="false" customHeight="true" outlineLevel="0" collapsed="false">
      <c r="A43" s="134" t="n">
        <v>29</v>
      </c>
      <c r="B43" s="145" t="str">
        <f aca="false">IF(B42="Lu","Ma",IF(B42="Ma","Me", IF(B42="Me","Je", IF(B42="Je","Ve", IF(B42="Ve","Sa", IF(B42="Sa","Di", IF(B42="Di","Lu",)))))))</f>
        <v>Di</v>
      </c>
      <c r="C43" s="136"/>
      <c r="D43" s="136"/>
      <c r="E43" s="136"/>
      <c r="F43" s="137"/>
      <c r="G43" s="138"/>
      <c r="H43" s="136"/>
      <c r="I43" s="139"/>
      <c r="J43" s="140" t="n">
        <f aca="false">(D43-C43-(F43-E43))*24-IF(OR(G43=$N$7,G43=$N$9),-I43,0)-IF(G43=$N$8,I43,0)</f>
        <v>0</v>
      </c>
      <c r="K43" s="141" t="n">
        <f aca="false">IF(H43="Demi-journée ",IF(B43="Lu",$J$5,IF(B43="Ma",$J$6,IF(B43="Me",$J$7,IF(B43="Je",$L$5,IF(B43="Ve",$L$6,IF(B43="Sa",$L$7,IF(B43="Di",$L$8,)))))))/2,0)+IF(H43="Journée entière",IF(B43="Lu",$J$5,IF(B43="Ma",$J$6,IF(B43="Me",$J$7,IF(B43="Je",$L$5,IF(B43="Ve",$L$6,IF(B43="Sa",$L$7,IF(B43="Di",$L$8,))))))),)+IF(B43="Lu",J43-$J$5,IF(B43="Ma",J43-$J$6,IF(B43="Me",J43-$J$7,IF(B43="Je",J43-$L$5,IF(B43="Ve",J43-$L$6,IF(B43="Sa",J43-$L$7,IF(B43="Di",J43-$L$8,)))))))</f>
        <v>0</v>
      </c>
      <c r="L43" s="142" t="n">
        <f aca="false">L42+K43</f>
        <v>0</v>
      </c>
      <c r="M43" s="143"/>
      <c r="N43" s="144"/>
      <c r="O43" s="144"/>
    </row>
    <row r="44" s="69" customFormat="true" ht="22.5" hidden="false" customHeight="true" outlineLevel="0" collapsed="false">
      <c r="A44" s="134" t="n">
        <v>30</v>
      </c>
      <c r="B44" s="145" t="str">
        <f aca="false">IF(B43="Lu","Ma",IF(B43="Ma","Me", IF(B43="Me","Je", IF(B43="Je","Ve", IF(B43="Ve","Sa", IF(B43="Sa","Di", IF(B43="Di","Lu",)))))))</f>
        <v>Lu</v>
      </c>
      <c r="C44" s="136"/>
      <c r="D44" s="136"/>
      <c r="E44" s="136"/>
      <c r="F44" s="137"/>
      <c r="G44" s="138"/>
      <c r="H44" s="136"/>
      <c r="I44" s="139"/>
      <c r="J44" s="140" t="n">
        <f aca="false">(D44-C44-(F44-E44))*24-IF(OR(G44=$N$7,G44=$N$9),-I44,0)-IF(G44=$N$8,I44,0)</f>
        <v>0</v>
      </c>
      <c r="K44" s="141" t="n">
        <f aca="false">IF(H44="Demi-journée ",IF(B44="Lu",$J$5,IF(B44="Ma",$J$6,IF(B44="Me",$J$7,IF(B44="Je",$L$5,IF(B44="Ve",$L$6,IF(B44="Sa",$L$7,IF(B44="Di",$L$8,)))))))/2,0)+IF(H44="Journée entière",IF(B44="Lu",$J$5,IF(B44="Ma",$J$6,IF(B44="Me",$J$7,IF(B44="Je",$L$5,IF(B44="Ve",$L$6,IF(B44="Sa",$L$7,IF(B44="Di",$L$8,))))))),)+IF(B44="Lu",J44-$J$5,IF(B44="Ma",J44-$J$6,IF(B44="Me",J44-$J$7,IF(B44="Je",J44-$L$5,IF(B44="Ve",J44-$L$6,IF(B44="Sa",J44-$L$7,IF(B44="Di",J44-$L$8,)))))))</f>
        <v>0</v>
      </c>
      <c r="L44" s="142" t="n">
        <f aca="false">L43+K44</f>
        <v>0</v>
      </c>
      <c r="M44" s="143"/>
      <c r="N44" s="144"/>
      <c r="O44" s="144"/>
    </row>
    <row r="45" s="69" customFormat="true" ht="22.5" hidden="false" customHeight="true" outlineLevel="0" collapsed="false">
      <c r="A45" s="148" t="n">
        <v>31</v>
      </c>
      <c r="B45" s="149" t="str">
        <f aca="false">IF(B44="Lu","Ma",IF(B44="Ma","Me", IF(B44="Me","Je", IF(B44="Je","Ve", IF(B44="Ve","Sa", IF(B44="Sa","Di", IF(B44="Di","Lu",)))))))</f>
        <v>Ma</v>
      </c>
      <c r="C45" s="136"/>
      <c r="D45" s="136"/>
      <c r="E45" s="136"/>
      <c r="F45" s="137"/>
      <c r="G45" s="152"/>
      <c r="H45" s="150"/>
      <c r="I45" s="95"/>
      <c r="J45" s="153" t="n">
        <f aca="false">(D45-C45-(F45-E45))*24-IF(OR(G45=$N$7,G45=$N$9),-I45,0)-IF(G45=$N$8,I45,0)</f>
        <v>0</v>
      </c>
      <c r="K45" s="154" t="n">
        <f aca="false">IF(H45="Demi-journée ",IF(B45="Lu",$J$5,IF(B45="Ma",$J$6,IF(B45="Me",$J$7,IF(B45="Je",$L$5,IF(B45="Ve",$L$6,IF(B45="Sa",$L$7,IF(B45="Di",$L$8,)))))))/2,0)+IF(H45="Journée entière",IF(B45="Lu",$J$5,IF(B45="Ma",$J$6,IF(B45="Me",$J$7,IF(B45="Je",$L$5,IF(B45="Ve",$L$6,IF(B45="Sa",$L$7,IF(B45="Di",$L$8,))))))),)+IF(B45="Lu",J45-$J$5,IF(B45="Ma",J45-$J$6,IF(B45="Me",J45-$J$7,IF(B45="Je",J45-$L$5,IF(B45="Ve",J45-$L$6,IF(B45="Sa",J45-$L$7,IF(B45="Di",J45-$L$8,)))))))</f>
        <v>0</v>
      </c>
      <c r="L45" s="155" t="n">
        <f aca="false">L44+K45</f>
        <v>0</v>
      </c>
      <c r="M45" s="143"/>
      <c r="N45" s="156"/>
      <c r="O45" s="156"/>
    </row>
    <row r="46" s="69" customFormat="true" ht="22.5" hidden="false" customHeight="true" outlineLevel="0" collapsed="false">
      <c r="A46" s="157"/>
      <c r="B46" s="158"/>
      <c r="C46" s="159"/>
      <c r="D46" s="159"/>
      <c r="E46" s="159"/>
      <c r="F46" s="159"/>
      <c r="G46" s="160"/>
      <c r="H46" s="160"/>
      <c r="I46" s="159"/>
      <c r="J46" s="161"/>
      <c r="K46" s="162"/>
      <c r="L46" s="162"/>
      <c r="M46" s="143"/>
      <c r="N46" s="163"/>
      <c r="O46" s="163"/>
    </row>
    <row r="47" s="69" customFormat="true" ht="20.25" hidden="false" customHeight="false" outlineLevel="0" collapsed="false">
      <c r="A47" s="158"/>
      <c r="B47" s="158"/>
      <c r="C47" s="158"/>
      <c r="D47" s="158"/>
      <c r="E47" s="158"/>
      <c r="F47" s="158"/>
      <c r="G47" s="158"/>
      <c r="H47" s="158"/>
      <c r="I47" s="158"/>
      <c r="J47" s="164"/>
      <c r="K47" s="164"/>
      <c r="L47" s="161"/>
      <c r="M47" s="158"/>
      <c r="N47" s="158"/>
      <c r="O47" s="158"/>
    </row>
    <row r="48" s="69" customFormat="true" ht="20.25" hidden="false" customHeight="false" outlineLevel="0" collapsed="false">
      <c r="A48" s="165" t="s">
        <v>90</v>
      </c>
      <c r="B48" s="158"/>
      <c r="C48" s="158"/>
      <c r="D48" s="158"/>
      <c r="E48" s="158"/>
      <c r="F48" s="158"/>
      <c r="G48" s="158"/>
      <c r="H48" s="158"/>
      <c r="I48" s="158"/>
      <c r="J48" s="164"/>
      <c r="K48" s="164"/>
      <c r="L48" s="166" t="n">
        <f aca="false">L45</f>
        <v>0</v>
      </c>
      <c r="M48" s="158"/>
      <c r="N48" s="158"/>
      <c r="O48" s="158"/>
    </row>
    <row r="49" s="74" customFormat="true" ht="19.5" hidden="false" customHeight="false" outlineLevel="0" collapsed="false">
      <c r="A49" s="167"/>
      <c r="B49" s="143"/>
      <c r="C49" s="143"/>
      <c r="D49" s="143"/>
      <c r="E49" s="143"/>
      <c r="F49" s="143"/>
      <c r="G49" s="143"/>
      <c r="H49" s="143"/>
      <c r="I49" s="143"/>
      <c r="J49" s="132"/>
      <c r="K49" s="132"/>
      <c r="L49" s="162"/>
      <c r="M49" s="143"/>
      <c r="N49" s="143"/>
      <c r="O49" s="143"/>
    </row>
    <row r="50" s="69" customFormat="true" ht="19.5" hidden="false" customHeight="false" outlineLevel="0" collapsed="false">
      <c r="A50" s="158"/>
      <c r="B50" s="158"/>
      <c r="C50" s="158"/>
      <c r="D50" s="158"/>
      <c r="E50" s="158"/>
      <c r="F50" s="158"/>
      <c r="G50" s="158"/>
      <c r="H50" s="158"/>
      <c r="I50" s="158"/>
      <c r="J50" s="164"/>
      <c r="K50" s="164"/>
      <c r="L50" s="164"/>
      <c r="M50" s="158"/>
      <c r="N50" s="158"/>
      <c r="O50" s="158"/>
    </row>
    <row r="51" s="69" customFormat="true" ht="19.5" hidden="false" customHeight="false" outlineLevel="0" collapsed="false">
      <c r="A51" s="165" t="s">
        <v>91</v>
      </c>
      <c r="B51" s="158"/>
      <c r="C51" s="158"/>
      <c r="D51" s="158"/>
      <c r="E51" s="158"/>
      <c r="F51" s="158"/>
      <c r="G51" s="158"/>
      <c r="H51" s="158"/>
      <c r="I51" s="158"/>
      <c r="J51" s="164"/>
      <c r="K51" s="164"/>
      <c r="L51" s="164"/>
      <c r="M51" s="158"/>
      <c r="N51" s="158"/>
      <c r="O51" s="158"/>
    </row>
    <row r="52" s="69" customFormat="true" ht="19.5" hidden="false" customHeight="false" outlineLevel="0" collapsed="false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</row>
    <row r="53" s="69" customFormat="true" ht="19.5" hidden="false" customHeight="false" outlineLevel="0" collapsed="false"/>
    <row r="54" s="69" customFormat="true" ht="19.5" hidden="false" customHeight="false" outlineLevel="0" collapsed="false">
      <c r="A54" s="168"/>
      <c r="B54" s="168"/>
      <c r="C54" s="168"/>
      <c r="D54" s="168"/>
      <c r="E54" s="168"/>
      <c r="F54" s="168"/>
    </row>
    <row r="55" s="69" customFormat="true" ht="19.5" hidden="false" customHeight="false" outlineLevel="0" collapsed="false"/>
    <row r="56" s="69" customFormat="true" ht="19.5" hidden="false" customHeight="false" outlineLevel="0" collapsed="false"/>
    <row r="57" s="69" customFormat="true" ht="19.5" hidden="false" customHeight="false" outlineLevel="0" collapsed="false"/>
    <row r="58" s="69" customFormat="true" ht="19.5" hidden="false" customHeight="false" outlineLevel="0" collapsed="false"/>
    <row r="59" s="69" customFormat="true" ht="19.5" hidden="false" customHeight="false" outlineLevel="0" collapsed="false"/>
    <row r="60" s="69" customFormat="true" ht="19.5" hidden="false" customHeight="false" outlineLevel="0" collapsed="false"/>
    <row r="61" s="69" customFormat="true" ht="19.5" hidden="false" customHeight="false" outlineLevel="0" collapsed="false"/>
    <row r="62" s="69" customFormat="true" ht="19.5" hidden="false" customHeight="false" outlineLevel="0" collapsed="false"/>
    <row r="63" s="69" customFormat="true" ht="19.5" hidden="false" customHeight="false" outlineLevel="0" collapsed="false"/>
    <row r="64" s="69" customFormat="true" ht="19.5" hidden="false" customHeight="false" outlineLevel="0" collapsed="false"/>
    <row r="65" s="69" customFormat="true" ht="19.5" hidden="false" customHeight="false" outlineLevel="0" collapsed="false"/>
    <row r="66" s="69" customFormat="true" ht="19.5" hidden="false" customHeight="false" outlineLevel="0" collapsed="false"/>
    <row r="67" s="69" customFormat="true" ht="19.5" hidden="false" customHeight="false" outlineLevel="0" collapsed="false"/>
    <row r="68" s="69" customFormat="true" ht="19.5" hidden="false" customHeight="false" outlineLevel="0" collapsed="false"/>
    <row r="69" s="69" customFormat="true" ht="19.5" hidden="false" customHeight="false" outlineLevel="0" collapsed="false"/>
    <row r="70" s="69" customFormat="true" ht="19.5" hidden="false" customHeight="false" outlineLevel="0" collapsed="false"/>
    <row r="71" s="69" customFormat="true" ht="19.5" hidden="false" customHeight="false" outlineLevel="0" collapsed="false"/>
    <row r="72" s="69" customFormat="true" ht="19.5" hidden="false" customHeight="false" outlineLevel="0" collapsed="false"/>
    <row r="73" s="69" customFormat="true" ht="19.5" hidden="false" customHeight="false" outlineLevel="0" collapsed="false"/>
    <row r="74" s="69" customFormat="true" ht="19.5" hidden="false" customHeight="false" outlineLevel="0" collapsed="false"/>
    <row r="75" s="69" customFormat="true" ht="19.5" hidden="false" customHeight="false" outlineLevel="0" collapsed="false"/>
    <row r="76" s="69" customFormat="true" ht="19.5" hidden="false" customHeight="false" outlineLevel="0" collapsed="false"/>
  </sheetData>
  <sheetProtection algorithmName="SHA-512" hashValue="c4pnDXz/tEXdZo7Jqmo+ZhRzxYkaG5JpqAYCYivNUe53dLb5NWKyr8em+5ZW3wUzn+13kmVTphiWJ9OktesBzw==" saltValue="qbvKtkOLTHZ5Cx/tFuUGaQ==" spinCount="100000" sheet="true" selectLockedCells="true"/>
  <mergeCells count="43">
    <mergeCell ref="A3:F3"/>
    <mergeCell ref="N3:O3"/>
    <mergeCell ref="A5:D5"/>
    <mergeCell ref="E5:F5"/>
    <mergeCell ref="A6:D6"/>
    <mergeCell ref="E6:F6"/>
    <mergeCell ref="A7:D7"/>
    <mergeCell ref="E7:F7"/>
    <mergeCell ref="A8:D8"/>
    <mergeCell ref="E8:F8"/>
    <mergeCell ref="N11:O13"/>
    <mergeCell ref="A13:C13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44:O44"/>
    <mergeCell ref="N45:O45"/>
  </mergeCells>
  <conditionalFormatting sqref="A46:L46">
    <cfRule type="expression" priority="2" aboveAverage="0" equalAverage="0" bottom="0" percent="0" rank="0" text="" dxfId="545">
      <formula>$G46="MU = Mutterschaft"</formula>
    </cfRule>
    <cfRule type="expression" priority="3" aboveAverage="0" equalAverage="0" bottom="0" percent="0" rank="0" text="" dxfId="546">
      <formula>$G46="TK = Tagungen/Kurse"</formula>
    </cfRule>
    <cfRule type="expression" priority="4" aboveAverage="0" equalAverage="0" bottom="0" percent="0" rank="0" text="" dxfId="547">
      <formula>$G46="KO = Kompensation"</formula>
    </cfRule>
    <cfRule type="expression" priority="5" aboveAverage="0" equalAverage="0" bottom="0" percent="0" rank="0" text="" dxfId="548">
      <formula>$G46="BE = Bez. Urlaubstage"</formula>
    </cfRule>
    <cfRule type="expression" priority="6" aboveAverage="0" equalAverage="0" bottom="0" percent="0" rank="0" text="" dxfId="549">
      <formula>$G46="UN = Unfall"</formula>
    </cfRule>
    <cfRule type="expression" priority="7" aboveAverage="0" equalAverage="0" bottom="0" percent="0" rank="0" text="" dxfId="550">
      <formula>$G46="KR = Krankheit"</formula>
    </cfRule>
    <cfRule type="expression" priority="8" aboveAverage="0" equalAverage="0" bottom="0" percent="0" rank="0" text="" dxfId="551">
      <formula>$G46="FT = Feiertag"</formula>
    </cfRule>
    <cfRule type="expression" priority="9" aboveAverage="0" equalAverage="0" bottom="0" percent="0" rank="0" text="" dxfId="552">
      <formula>$G46="FE = Ferien"</formula>
    </cfRule>
  </conditionalFormatting>
  <conditionalFormatting sqref="L48:L49">
    <cfRule type="expression" priority="10" aboveAverage="0" equalAverage="0" bottom="0" percent="0" rank="0" text="" dxfId="553">
      <formula>$G48="MU = Mutterschaft"</formula>
    </cfRule>
    <cfRule type="expression" priority="11" aboveAverage="0" equalAverage="0" bottom="0" percent="0" rank="0" text="" dxfId="554">
      <formula>$G48="TK = Tagungen/Kurse"</formula>
    </cfRule>
    <cfRule type="expression" priority="12" aboveAverage="0" equalAverage="0" bottom="0" percent="0" rank="0" text="" dxfId="555">
      <formula>$G48="KO = Kompensation"</formula>
    </cfRule>
    <cfRule type="expression" priority="13" aboveAverage="0" equalAverage="0" bottom="0" percent="0" rank="0" text="" dxfId="556">
      <formula>$G48="BE = Bez. Urlaubstage"</formula>
    </cfRule>
    <cfRule type="expression" priority="14" aboveAverage="0" equalAverage="0" bottom="0" percent="0" rank="0" text="" dxfId="557">
      <formula>$G48="UN = Unfall"</formula>
    </cfRule>
    <cfRule type="expression" priority="15" aboveAverage="0" equalAverage="0" bottom="0" percent="0" rank="0" text="" dxfId="558">
      <formula>$G48="KR = Krankheit"</formula>
    </cfRule>
    <cfRule type="expression" priority="16" aboveAverage="0" equalAverage="0" bottom="0" percent="0" rank="0" text="" dxfId="559">
      <formula>$G48="FT = Feiertag"</formula>
    </cfRule>
    <cfRule type="expression" priority="17" aboveAverage="0" equalAverage="0" bottom="0" percent="0" rank="0" text="" dxfId="560">
      <formula>$G48="FE = Ferien"</formula>
    </cfRule>
  </conditionalFormatting>
  <conditionalFormatting sqref="L13">
    <cfRule type="expression" priority="18" aboveAverage="0" equalAverage="0" bottom="0" percent="0" rank="0" text="" dxfId="561">
      <formula>$G13="MU = Mutterschaft"</formula>
    </cfRule>
    <cfRule type="expression" priority="19" aboveAverage="0" equalAverage="0" bottom="0" percent="0" rank="0" text="" dxfId="562">
      <formula>$G13="TK = Tagungen/Kurse"</formula>
    </cfRule>
    <cfRule type="expression" priority="20" aboveAverage="0" equalAverage="0" bottom="0" percent="0" rank="0" text="" dxfId="563">
      <formula>$G13="KO = Kompensation"</formula>
    </cfRule>
    <cfRule type="expression" priority="21" aboveAverage="0" equalAverage="0" bottom="0" percent="0" rank="0" text="" dxfId="564">
      <formula>$G13="BE = Bez. Urlaubstage"</formula>
    </cfRule>
    <cfRule type="expression" priority="22" aboveAverage="0" equalAverage="0" bottom="0" percent="0" rank="0" text="" dxfId="565">
      <formula>$G13="UN = Unfall"</formula>
    </cfRule>
    <cfRule type="expression" priority="23" aboveAverage="0" equalAverage="0" bottom="0" percent="0" rank="0" text="" dxfId="566">
      <formula>$G13="KR = Krankheit"</formula>
    </cfRule>
    <cfRule type="expression" priority="24" aboveAverage="0" equalAverage="0" bottom="0" percent="0" rank="0" text="" dxfId="567">
      <formula>$G13="FT = Feiertag"</formula>
    </cfRule>
    <cfRule type="expression" priority="25" aboveAverage="0" equalAverage="0" bottom="0" percent="0" rank="0" text="" dxfId="568">
      <formula>$G13="FE = Ferien"</formula>
    </cfRule>
  </conditionalFormatting>
  <conditionalFormatting sqref="L5:L8">
    <cfRule type="expression" priority="26" aboveAverage="0" equalAverage="0" bottom="0" percent="0" rank="0" text="" dxfId="569">
      <formula>$G5="MU = Mutterschaft"</formula>
    </cfRule>
    <cfRule type="expression" priority="27" aboveAverage="0" equalAverage="0" bottom="0" percent="0" rank="0" text="" dxfId="570">
      <formula>$G5="TK = Tagungen/Kurse"</formula>
    </cfRule>
    <cfRule type="expression" priority="28" aboveAverage="0" equalAverage="0" bottom="0" percent="0" rank="0" text="" dxfId="571">
      <formula>$G5="KO = Kompensation"</formula>
    </cfRule>
    <cfRule type="expression" priority="29" aboveAverage="0" equalAverage="0" bottom="0" percent="0" rank="0" text="" dxfId="572">
      <formula>$G5="BE = Bez. Urlaubstage"</formula>
    </cfRule>
    <cfRule type="expression" priority="30" aboveAverage="0" equalAverage="0" bottom="0" percent="0" rank="0" text="" dxfId="573">
      <formula>$G5="UN = Unfall"</formula>
    </cfRule>
    <cfRule type="expression" priority="31" aboveAverage="0" equalAverage="0" bottom="0" percent="0" rank="0" text="" dxfId="574">
      <formula>$G5="KR = Krankheit"</formula>
    </cfRule>
    <cfRule type="expression" priority="32" aboveAverage="0" equalAverage="0" bottom="0" percent="0" rank="0" text="" dxfId="575">
      <formula>$G5="FT = Feiertag"</formula>
    </cfRule>
    <cfRule type="expression" priority="33" aboveAverage="0" equalAverage="0" bottom="0" percent="0" rank="0" text="" dxfId="576">
      <formula>$G5="FE = Ferien"</formula>
    </cfRule>
  </conditionalFormatting>
  <conditionalFormatting sqref="J5:J7">
    <cfRule type="expression" priority="34" aboveAverage="0" equalAverage="0" bottom="0" percent="0" rank="0" text="" dxfId="577">
      <formula>$G5="MU = Mutterschaft"</formula>
    </cfRule>
    <cfRule type="expression" priority="35" aboveAverage="0" equalAverage="0" bottom="0" percent="0" rank="0" text="" dxfId="578">
      <formula>$G5="TK = Tagungen/Kurse"</formula>
    </cfRule>
    <cfRule type="expression" priority="36" aboveAverage="0" equalAverage="0" bottom="0" percent="0" rank="0" text="" dxfId="579">
      <formula>$G5="KO = Kompensation"</formula>
    </cfRule>
    <cfRule type="expression" priority="37" aboveAverage="0" equalAverage="0" bottom="0" percent="0" rank="0" text="" dxfId="580">
      <formula>$G5="BE = Bez. Urlaubstage"</formula>
    </cfRule>
    <cfRule type="expression" priority="38" aboveAverage="0" equalAverage="0" bottom="0" percent="0" rank="0" text="" dxfId="581">
      <formula>$G5="UN = Unfall"</formula>
    </cfRule>
    <cfRule type="expression" priority="39" aboveAverage="0" equalAverage="0" bottom="0" percent="0" rank="0" text="" dxfId="582">
      <formula>$G5="KR = Krankheit"</formula>
    </cfRule>
    <cfRule type="expression" priority="40" aboveAverage="0" equalAverage="0" bottom="0" percent="0" rank="0" text="" dxfId="583">
      <formula>$G5="FT = Feiertag"</formula>
    </cfRule>
    <cfRule type="expression" priority="41" aboveAverage="0" equalAverage="0" bottom="0" percent="0" rank="0" text="" dxfId="584">
      <formula>$G5="FE = Ferien"</formula>
    </cfRule>
  </conditionalFormatting>
  <conditionalFormatting sqref="A15:L45">
    <cfRule type="expression" priority="42" aboveAverage="0" equalAverage="0" bottom="0" percent="0" rank="0" text="" dxfId="585">
      <formula>$G15="MAT = maternité"</formula>
    </cfRule>
    <cfRule type="expression" priority="43" aboveAverage="0" equalAverage="0" bottom="0" percent="0" rank="0" text="" dxfId="586">
      <formula>$G15="RC = réunions/cours"</formula>
    </cfRule>
    <cfRule type="expression" priority="44" aboveAverage="0" equalAverage="0" bottom="0" percent="0" rank="0" text="" dxfId="587">
      <formula>$G15="CO = compensation"</formula>
    </cfRule>
    <cfRule type="expression" priority="45" aboveAverage="0" equalAverage="0" bottom="0" percent="0" rank="0" text="" dxfId="588">
      <formula>$G15="CP = jours de congé payés"</formula>
    </cfRule>
    <cfRule type="expression" priority="46" aboveAverage="0" equalAverage="0" bottom="0" percent="0" rank="0" text="" dxfId="589">
      <formula>$G15="AC = accident"</formula>
    </cfRule>
    <cfRule type="expression" priority="47" aboveAverage="0" equalAverage="0" bottom="0" percent="0" rank="0" text="" dxfId="590">
      <formula>$G15="MA = maladie"</formula>
    </cfRule>
    <cfRule type="expression" priority="48" aboveAverage="0" equalAverage="0" bottom="0" percent="0" rank="0" text="" dxfId="591">
      <formula>$G15="JF = jour férié"</formula>
    </cfRule>
    <cfRule type="expression" priority="49" aboveAverage="0" equalAverage="0" bottom="0" percent="0" rank="0" text="" dxfId="592">
      <formula>$G15="VA = vacances"</formula>
    </cfRule>
  </conditionalFormatting>
  <conditionalFormatting sqref="A15:L45">
    <cfRule type="expression" priority="50" aboveAverage="0" equalAverage="0" bottom="0" percent="0" rank="0" text="" dxfId="593">
      <formula>$B15="Di"</formula>
    </cfRule>
    <cfRule type="expression" priority="51" aboveAverage="0" equalAverage="0" bottom="0" percent="0" rank="0" text="" dxfId="594">
      <formula>$G15="JL = jour libre hebdomadaire"</formula>
    </cfRule>
    <cfRule type="expression" priority="52" aboveAverage="0" equalAverage="0" bottom="0" percent="0" rank="0" text="" dxfId="595">
      <formula>$G15="AB = absence brève"</formula>
    </cfRule>
  </conditionalFormatting>
  <dataValidations count="6">
    <dataValidation allowBlank="true" errorTitle="Ungültiges Format" operator="between" showDropDown="false" showErrorMessage="true" showInputMessage="true" sqref="I15:I45" type="decimal">
      <formula1>0</formula1>
      <formula2>14</formula2>
    </dataValidation>
    <dataValidation allowBlank="true" error="Bitte geben Sie die Uhrzeit mit Doppeltpunkt an. Beispiel: 00:00" errorTitle="Ungültiges Format" operator="between" showDropDown="false" showErrorMessage="true" showInputMessage="true" sqref="C15:F45" type="time">
      <formula1>0</formula1>
      <formula2>0.999305555555556</formula2>
    </dataValidation>
    <dataValidation allowBlank="true" operator="between" showDropDown="false" showErrorMessage="true" showInputMessage="true" sqref="H15:H45" type="list">
      <formula1>IF(OR(G15="VA = vacances",G15="JF = jour férié",G15="JL = jour libre hebdomadaire"),Ferien,0)</formula1>
      <formula2>0</formula2>
    </dataValidation>
    <dataValidation allowBlank="true" operator="between" showDropDown="false" showErrorMessage="true" showInputMessage="true" sqref="G15:G46" type="list">
      <formula1>Legenden</formula1>
      <formula2>0</formula2>
    </dataValidation>
    <dataValidation allowBlank="true" operator="between" showDropDown="false" showErrorMessage="true" showInputMessage="true" sqref="I46" type="time">
      <formula1>0</formula1>
      <formula2>0.583333333333333</formula2>
    </dataValidation>
    <dataValidation allowBlank="true" operator="between" showDropDown="false" showErrorMessage="true" showInputMessage="true" sqref="H46" type="list">
      <formula1>IF(ISTEXT(G46)=1,Ferien,0)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&amp;RPK Coiffure, Version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76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B15" activeCellId="0" sqref="B15"/>
    </sheetView>
  </sheetViews>
  <sheetFormatPr defaultColWidth="11.43359375" defaultRowHeight="15" zeroHeight="false" outlineLevelRow="0" outlineLevelCol="0"/>
  <cols>
    <col collapsed="false" customWidth="true" hidden="false" outlineLevel="0" max="1" min="1" style="49" width="13.14"/>
    <col collapsed="false" customWidth="true" hidden="false" outlineLevel="0" max="2" min="2" style="49" width="14.43"/>
    <col collapsed="false" customWidth="true" hidden="false" outlineLevel="0" max="6" min="3" style="49" width="10.71"/>
    <col collapsed="false" customWidth="true" hidden="false" outlineLevel="0" max="7" min="7" style="49" width="36"/>
    <col collapsed="false" customWidth="true" hidden="false" outlineLevel="0" max="8" min="8" style="49" width="18.85"/>
    <col collapsed="false" customWidth="true" hidden="false" outlineLevel="0" max="9" min="9" style="49" width="22.43"/>
    <col collapsed="false" customWidth="true" hidden="false" outlineLevel="0" max="10" min="10" style="49" width="14.7"/>
    <col collapsed="false" customWidth="true" hidden="false" outlineLevel="0" max="12" min="11" style="49" width="15.71"/>
    <col collapsed="false" customWidth="true" hidden="false" outlineLevel="0" max="13" min="13" style="49" width="1.71"/>
    <col collapsed="false" customWidth="true" hidden="false" outlineLevel="0" max="15" min="14" style="49" width="35.71"/>
    <col collapsed="false" customWidth="false" hidden="false" outlineLevel="0" max="1024" min="16" style="49" width="11.42"/>
  </cols>
  <sheetData>
    <row r="1" s="57" customFormat="true" ht="24" hidden="false" customHeight="false" outlineLevel="0" collapsed="false">
      <c r="A1" s="55" t="s">
        <v>0</v>
      </c>
      <c r="B1" s="55"/>
      <c r="C1" s="55"/>
      <c r="D1" s="55"/>
      <c r="E1" s="55"/>
      <c r="F1" s="55"/>
      <c r="G1" s="56"/>
      <c r="H1" s="56"/>
      <c r="I1" s="56"/>
      <c r="J1" s="56"/>
      <c r="K1" s="56"/>
      <c r="M1" s="56"/>
      <c r="N1" s="58" t="s">
        <v>30</v>
      </c>
      <c r="O1" s="59" t="n">
        <f aca="false">'Vue d’ensemble'!O1</f>
        <v>2019</v>
      </c>
    </row>
    <row r="2" customFormat="false" ht="6.75" hidden="false" customHeight="true" outlineLevel="0" collapsed="false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1"/>
      <c r="N2" s="61"/>
      <c r="O2" s="62"/>
    </row>
    <row r="3" s="69" customFormat="true" ht="16.5" hidden="false" customHeight="true" outlineLevel="0" collapsed="false">
      <c r="A3" s="63" t="s">
        <v>66</v>
      </c>
      <c r="B3" s="63"/>
      <c r="C3" s="63"/>
      <c r="D3" s="63"/>
      <c r="E3" s="63"/>
      <c r="F3" s="63"/>
      <c r="G3" s="64"/>
      <c r="H3" s="65"/>
      <c r="I3" s="66" t="s">
        <v>67</v>
      </c>
      <c r="J3" s="67" t="s">
        <v>68</v>
      </c>
      <c r="K3" s="68" t="s">
        <v>67</v>
      </c>
      <c r="L3" s="67" t="s">
        <v>68</v>
      </c>
      <c r="M3" s="64"/>
      <c r="N3" s="63" t="s">
        <v>69</v>
      </c>
      <c r="O3" s="63"/>
    </row>
    <row r="4" s="74" customFormat="true" ht="6.75" hidden="false" customHeight="true" outlineLevel="0" collapsed="false">
      <c r="A4" s="70"/>
      <c r="B4" s="64"/>
      <c r="C4" s="64"/>
      <c r="D4" s="71"/>
      <c r="E4" s="64"/>
      <c r="F4" s="71"/>
      <c r="G4" s="64"/>
      <c r="H4" s="64"/>
      <c r="I4" s="72"/>
      <c r="J4" s="64"/>
      <c r="K4" s="73"/>
      <c r="L4" s="71"/>
      <c r="M4" s="64"/>
      <c r="N4" s="70"/>
      <c r="O4" s="71"/>
    </row>
    <row r="5" s="69" customFormat="true" ht="19.5" hidden="false" customHeight="false" outlineLevel="0" collapsed="false">
      <c r="A5" s="75" t="s">
        <v>70</v>
      </c>
      <c r="B5" s="75"/>
      <c r="C5" s="75"/>
      <c r="D5" s="75"/>
      <c r="E5" s="76" t="str">
        <f aca="false">CONCATENATE('Vue d’ensemble'!D5," ",'Vue d’ensemble'!D4)</f>
        <v>Marie Modèle</v>
      </c>
      <c r="F5" s="76"/>
      <c r="G5" s="77"/>
      <c r="I5" s="78" t="s">
        <v>71</v>
      </c>
      <c r="J5" s="79" t="n">
        <v>0</v>
      </c>
      <c r="K5" s="80" t="s">
        <v>72</v>
      </c>
      <c r="L5" s="81" t="n">
        <v>0</v>
      </c>
      <c r="M5" s="74"/>
      <c r="N5" s="82" t="s">
        <v>45</v>
      </c>
      <c r="O5" s="83" t="s">
        <v>52</v>
      </c>
    </row>
    <row r="6" s="69" customFormat="true" ht="20.25" hidden="false" customHeight="false" outlineLevel="0" collapsed="false">
      <c r="A6" s="75" t="s">
        <v>12</v>
      </c>
      <c r="B6" s="75"/>
      <c r="C6" s="75"/>
      <c r="D6" s="75"/>
      <c r="E6" s="84" t="n">
        <f aca="false">'Vue d’ensemble'!J9</f>
        <v>100</v>
      </c>
      <c r="F6" s="84"/>
      <c r="G6" s="77"/>
      <c r="I6" s="78" t="s">
        <v>73</v>
      </c>
      <c r="J6" s="79" t="n">
        <v>0</v>
      </c>
      <c r="K6" s="80" t="s">
        <v>74</v>
      </c>
      <c r="L6" s="81" t="n">
        <v>0</v>
      </c>
      <c r="M6" s="74"/>
      <c r="N6" s="85" t="s">
        <v>46</v>
      </c>
      <c r="O6" s="86" t="s">
        <v>61</v>
      </c>
    </row>
    <row r="7" s="69" customFormat="true" ht="19.5" hidden="false" customHeight="false" outlineLevel="0" collapsed="false">
      <c r="A7" s="75" t="s">
        <v>75</v>
      </c>
      <c r="B7" s="75"/>
      <c r="C7" s="75"/>
      <c r="D7" s="75"/>
      <c r="E7" s="87" t="n">
        <f aca="false">SUM(J5:J7,L5:L8)</f>
        <v>0</v>
      </c>
      <c r="F7" s="87"/>
      <c r="G7" s="77"/>
      <c r="I7" s="78" t="s">
        <v>76</v>
      </c>
      <c r="J7" s="79" t="n">
        <v>0</v>
      </c>
      <c r="K7" s="80" t="s">
        <v>77</v>
      </c>
      <c r="L7" s="81" t="n">
        <v>0</v>
      </c>
      <c r="M7" s="74"/>
      <c r="N7" s="88" t="s">
        <v>48</v>
      </c>
      <c r="O7" s="89" t="s">
        <v>58</v>
      </c>
    </row>
    <row r="8" s="69" customFormat="true" ht="20.25" hidden="false" customHeight="false" outlineLevel="0" collapsed="false">
      <c r="A8" s="90" t="s">
        <v>14</v>
      </c>
      <c r="B8" s="90"/>
      <c r="C8" s="90"/>
      <c r="D8" s="90"/>
      <c r="E8" s="91" t="str">
        <f aca="false">'Vue d’ensemble'!J11</f>
        <v>variable</v>
      </c>
      <c r="F8" s="91"/>
      <c r="G8" s="77"/>
      <c r="H8" s="77"/>
      <c r="I8" s="92"/>
      <c r="J8" s="93"/>
      <c r="K8" s="94" t="s">
        <v>78</v>
      </c>
      <c r="L8" s="95" t="n">
        <v>0</v>
      </c>
      <c r="M8" s="74"/>
      <c r="N8" s="96" t="s">
        <v>63</v>
      </c>
      <c r="O8" s="97" t="s">
        <v>65</v>
      </c>
    </row>
    <row r="9" s="69" customFormat="true" ht="20.25" hidden="false" customHeight="false" outlineLevel="0" collapsed="false">
      <c r="M9" s="74"/>
      <c r="N9" s="98" t="s">
        <v>50</v>
      </c>
      <c r="O9" s="99" t="s">
        <v>55</v>
      </c>
    </row>
    <row r="10" s="74" customFormat="true" ht="6.75" hidden="false" customHeight="true" outlineLevel="0" collapsed="false">
      <c r="A10" s="100"/>
      <c r="B10" s="100"/>
      <c r="C10" s="101"/>
      <c r="D10" s="101"/>
      <c r="E10" s="102"/>
      <c r="F10" s="102"/>
      <c r="G10" s="102"/>
      <c r="H10" s="102"/>
      <c r="J10" s="102"/>
    </row>
    <row r="11" s="111" customFormat="true" ht="44.25" hidden="false" customHeight="true" outlineLevel="0" collapsed="false">
      <c r="A11" s="103" t="s">
        <v>79</v>
      </c>
      <c r="B11" s="104" t="s">
        <v>67</v>
      </c>
      <c r="C11" s="104" t="s">
        <v>80</v>
      </c>
      <c r="D11" s="104" t="s">
        <v>81</v>
      </c>
      <c r="E11" s="105" t="s">
        <v>82</v>
      </c>
      <c r="F11" s="106" t="s">
        <v>83</v>
      </c>
      <c r="G11" s="103" t="s">
        <v>84</v>
      </c>
      <c r="H11" s="105" t="s">
        <v>85</v>
      </c>
      <c r="I11" s="106" t="s">
        <v>86</v>
      </c>
      <c r="J11" s="107" t="s">
        <v>87</v>
      </c>
      <c r="K11" s="105" t="s">
        <v>88</v>
      </c>
      <c r="L11" s="108" t="s">
        <v>28</v>
      </c>
      <c r="M11" s="109"/>
      <c r="N11" s="110" t="s">
        <v>29</v>
      </c>
      <c r="O11" s="110"/>
    </row>
    <row r="12" s="109" customFormat="true" ht="6.75" hidden="false" customHeight="true" outlineLevel="0" collapsed="false">
      <c r="A12" s="112"/>
      <c r="E12" s="100"/>
      <c r="F12" s="113"/>
      <c r="G12" s="114"/>
      <c r="H12" s="100"/>
      <c r="I12" s="115"/>
      <c r="J12" s="116"/>
      <c r="K12" s="117"/>
      <c r="L12" s="118"/>
      <c r="N12" s="110"/>
      <c r="O12" s="110"/>
    </row>
    <row r="13" s="69" customFormat="true" ht="22.5" hidden="false" customHeight="true" outlineLevel="0" collapsed="false">
      <c r="A13" s="119" t="s">
        <v>89</v>
      </c>
      <c r="B13" s="119"/>
      <c r="C13" s="119"/>
      <c r="D13" s="120"/>
      <c r="E13" s="120"/>
      <c r="F13" s="121"/>
      <c r="G13" s="122"/>
      <c r="H13" s="123"/>
      <c r="I13" s="121"/>
      <c r="J13" s="124"/>
      <c r="K13" s="125"/>
      <c r="L13" s="126" t="n">
        <f aca="false">'Vue d’ensemble'!J12</f>
        <v>0</v>
      </c>
      <c r="M13" s="74"/>
      <c r="N13" s="110"/>
      <c r="O13" s="110"/>
    </row>
    <row r="14" s="74" customFormat="true" ht="6.75" hidden="false" customHeight="true" outlineLevel="0" collapsed="false">
      <c r="A14" s="127"/>
      <c r="E14" s="101"/>
      <c r="F14" s="128"/>
      <c r="G14" s="129"/>
      <c r="H14" s="130"/>
      <c r="I14" s="71"/>
      <c r="J14" s="131"/>
      <c r="K14" s="132"/>
      <c r="L14" s="133"/>
      <c r="N14" s="70"/>
      <c r="O14" s="71"/>
    </row>
    <row r="15" s="69" customFormat="true" ht="22.5" hidden="false" customHeight="true" outlineLevel="0" collapsed="false">
      <c r="A15" s="134" t="n">
        <v>1</v>
      </c>
      <c r="B15" s="135" t="s">
        <v>51</v>
      </c>
      <c r="C15" s="136"/>
      <c r="D15" s="136"/>
      <c r="E15" s="136"/>
      <c r="F15" s="137"/>
      <c r="G15" s="138"/>
      <c r="H15" s="136"/>
      <c r="I15" s="139"/>
      <c r="J15" s="140" t="n">
        <f aca="false">(D15-C15-(F15-E15))*24-IF(OR(G15=$N$7,G15=$N$9),-I15,0)-IF(G15=$N$8,I15,0)</f>
        <v>0</v>
      </c>
      <c r="K15" s="141" t="n">
        <f aca="false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142" t="n">
        <f aca="false">L13+K15</f>
        <v>0</v>
      </c>
      <c r="M15" s="143"/>
      <c r="N15" s="144"/>
      <c r="O15" s="144"/>
    </row>
    <row r="16" s="69" customFormat="true" ht="22.5" hidden="false" customHeight="true" outlineLevel="0" collapsed="false">
      <c r="A16" s="134" t="n">
        <v>2</v>
      </c>
      <c r="B16" s="145" t="str">
        <f aca="false">IF(B15="Lu","Ma",IF(B15="Ma","Me", IF(B15="Me","Je", IF(B15="Je","Ve", IF(B15="Ve","Sa", IF(B15="Sa","Di", IF(B15="Di","Lu",)))))))</f>
        <v>Me</v>
      </c>
      <c r="C16" s="136"/>
      <c r="D16" s="136"/>
      <c r="E16" s="136"/>
      <c r="F16" s="137"/>
      <c r="G16" s="138"/>
      <c r="H16" s="136"/>
      <c r="I16" s="139"/>
      <c r="J16" s="140" t="n">
        <f aca="false">(D16-C16-(F16-E16))*24-IF(OR(G16=$N$7,G16=$N$9),-I16,0)-IF(G16=$N$8,I16,0)</f>
        <v>0</v>
      </c>
      <c r="K16" s="141" t="n">
        <f aca="false">IF(H16="Demi-journée ",IF(B16="Lu",$J$5,IF(B16="Ma",$J$6,IF(B16="Me",$J$7,IF(B16="Je",$L$5,IF(B16="Ve",$L$6,IF(B16="Sa",$L$7,IF(B16="Di",$L$8,)))))))/2,0)+IF(H16="Journée entière",IF(B16="Lu",$J$5,IF(B16="Ma",$J$6,IF(B16="Me",$J$7,IF(B16="Je",$L$5,IF(B16="Ve",$L$6,IF(B16="Sa",$L$7,IF(B16="Di",$L$8,))))))),)+IF(B16="Lu",J16-$J$5,IF(B16="Ma",J16-$J$6,IF(B16="Me",J16-$J$7,IF(B16="Je",J16-$L$5,IF(B16="Ve",J16-$L$6,IF(B16="Sa",J16-$L$7,IF(B16="Di",J16-$L$8,)))))))</f>
        <v>0</v>
      </c>
      <c r="L16" s="142" t="n">
        <f aca="false">L15+K16</f>
        <v>0</v>
      </c>
      <c r="M16" s="143"/>
      <c r="N16" s="144"/>
      <c r="O16" s="144"/>
    </row>
    <row r="17" s="69" customFormat="true" ht="22.5" hidden="false" customHeight="true" outlineLevel="0" collapsed="false">
      <c r="A17" s="134" t="n">
        <v>3</v>
      </c>
      <c r="B17" s="145" t="str">
        <f aca="false">IF(B16="Lu","Ma",IF(B16="Ma","Me", IF(B16="Me","Je", IF(B16="Je","Ve", IF(B16="Ve","Sa", IF(B16="Sa","Di", IF(B16="Di","Lu",)))))))</f>
        <v>Je</v>
      </c>
      <c r="C17" s="136"/>
      <c r="D17" s="136"/>
      <c r="E17" s="136"/>
      <c r="F17" s="137"/>
      <c r="G17" s="138"/>
      <c r="H17" s="136"/>
      <c r="I17" s="139"/>
      <c r="J17" s="140" t="n">
        <f aca="false">(D17-C17-(F17-E17))*24-IF(OR(G17=$N$7,G17=$N$9),-I17,0)-IF(G17=$N$8,I17,0)</f>
        <v>0</v>
      </c>
      <c r="K17" s="141" t="n">
        <f aca="false">IF(H17="Demi-journée ",IF(B17="Lu",$J$5,IF(B17="Ma",$J$6,IF(B17="Me",$J$7,IF(B17="Je",$L$5,IF(B17="Ve",$L$6,IF(B17="Sa",$L$7,IF(B17="Di",$L$8,)))))))/2,0)+IF(H17="Journée entière",IF(B17="Lu",$J$5,IF(B17="Ma",$J$6,IF(B17="Me",$J$7,IF(B17="Je",$L$5,IF(B17="Ve",$L$6,IF(B17="Sa",$L$7,IF(B17="Di",$L$8,))))))),)+IF(B17="Lu",J17-$J$5,IF(B17="Ma",J17-$J$6,IF(B17="Me",J17-$J$7,IF(B17="Je",J17-$L$5,IF(B17="Ve",J17-$L$6,IF(B17="Sa",J17-$L$7,IF(B17="Di",J17-$L$8,)))))))</f>
        <v>0</v>
      </c>
      <c r="L17" s="142" t="n">
        <f aca="false">L16+K17</f>
        <v>0</v>
      </c>
      <c r="M17" s="143"/>
      <c r="N17" s="144"/>
      <c r="O17" s="144"/>
    </row>
    <row r="18" s="69" customFormat="true" ht="22.5" hidden="false" customHeight="true" outlineLevel="0" collapsed="false">
      <c r="A18" s="134" t="n">
        <v>4</v>
      </c>
      <c r="B18" s="145" t="str">
        <f aca="false">IF(B17="Lu","Ma",IF(B17="Ma","Me", IF(B17="Me","Je", IF(B17="Je","Ve", IF(B17="Ve","Sa", IF(B17="Sa","Di", IF(B17="Di","Lu",)))))))</f>
        <v>Ve</v>
      </c>
      <c r="C18" s="136"/>
      <c r="D18" s="136"/>
      <c r="E18" s="136"/>
      <c r="F18" s="137"/>
      <c r="G18" s="138"/>
      <c r="H18" s="136"/>
      <c r="I18" s="139"/>
      <c r="J18" s="140" t="n">
        <f aca="false">(D18-C18-(F18-E18))*24-IF(OR(G18=$N$7,G18=$N$9),-I18,0)-IF(G18=$N$8,I18,0)</f>
        <v>0</v>
      </c>
      <c r="K18" s="141" t="n">
        <f aca="false">IF(H18="Demi-journée ",IF(B18="Lu",$J$5,IF(B18="Ma",$J$6,IF(B18="Me",$J$7,IF(B18="Je",$L$5,IF(B18="Ve",$L$6,IF(B18="Sa",$L$7,IF(B18="Di",$L$8,)))))))/2,0)+IF(H18="Journée entière",IF(B18="Lu",$J$5,IF(B18="Ma",$J$6,IF(B18="Me",$J$7,IF(B18="Je",$L$5,IF(B18="Ve",$L$6,IF(B18="Sa",$L$7,IF(B18="Di",$L$8,))))))),)+IF(B18="Lu",J18-$J$5,IF(B18="Ma",J18-$J$6,IF(B18="Me",J18-$J$7,IF(B18="Je",J18-$L$5,IF(B18="Ve",J18-$L$6,IF(B18="Sa",J18-$L$7,IF(B18="Di",J18-$L$8,)))))))</f>
        <v>0</v>
      </c>
      <c r="L18" s="142" t="n">
        <f aca="false">L17+K18</f>
        <v>0</v>
      </c>
      <c r="M18" s="143"/>
      <c r="N18" s="144"/>
      <c r="O18" s="144"/>
    </row>
    <row r="19" s="69" customFormat="true" ht="22.5" hidden="false" customHeight="true" outlineLevel="0" collapsed="false">
      <c r="A19" s="134" t="n">
        <v>5</v>
      </c>
      <c r="B19" s="145" t="str">
        <f aca="false">IF(B18="Lu","Ma",IF(B18="Ma","Me", IF(B18="Me","Je", IF(B18="Je","Ve", IF(B18="Ve","Sa", IF(B18="Sa","Di", IF(B18="Di","Lu",)))))))</f>
        <v>Sa</v>
      </c>
      <c r="C19" s="136"/>
      <c r="D19" s="136"/>
      <c r="E19" s="136"/>
      <c r="F19" s="137"/>
      <c r="G19" s="138"/>
      <c r="H19" s="136"/>
      <c r="I19" s="139"/>
      <c r="J19" s="140" t="n">
        <f aca="false">(D19-C19-(F19-E19))*24-IF(OR(G19=$N$7,G19=$N$9),-I19,0)-IF(G19=$N$8,I19,0)</f>
        <v>0</v>
      </c>
      <c r="K19" s="141" t="n">
        <f aca="false">IF(H19="Demi-journée ",IF(B19="Lu",$J$5,IF(B19="Ma",$J$6,IF(B19="Me",$J$7,IF(B19="Je",$L$5,IF(B19="Ve",$L$6,IF(B19="Sa",$L$7,IF(B19="Di",$L$8,)))))))/2,0)+IF(H19="Journée entière",IF(B19="Lu",$J$5,IF(B19="Ma",$J$6,IF(B19="Me",$J$7,IF(B19="Je",$L$5,IF(B19="Ve",$L$6,IF(B19="Sa",$L$7,IF(B19="Di",$L$8,))))))),)+IF(B19="Lu",J19-$J$5,IF(B19="Ma",J19-$J$6,IF(B19="Me",J19-$J$7,IF(B19="Je",J19-$L$5,IF(B19="Ve",J19-$L$6,IF(B19="Sa",J19-$L$7,IF(B19="Di",J19-$L$8,)))))))</f>
        <v>0</v>
      </c>
      <c r="L19" s="142" t="n">
        <f aca="false">L18+K19</f>
        <v>0</v>
      </c>
      <c r="M19" s="143"/>
      <c r="N19" s="144"/>
      <c r="O19" s="144"/>
    </row>
    <row r="20" s="69" customFormat="true" ht="22.5" hidden="false" customHeight="true" outlineLevel="0" collapsed="false">
      <c r="A20" s="134" t="n">
        <v>6</v>
      </c>
      <c r="B20" s="145" t="str">
        <f aca="false">IF(B19="Lu","Ma",IF(B19="Ma","Me", IF(B19="Me","Je", IF(B19="Je","Ve", IF(B19="Ve","Sa", IF(B19="Sa","Di", IF(B19="Di","Lu",)))))))</f>
        <v>Di</v>
      </c>
      <c r="C20" s="136"/>
      <c r="D20" s="136"/>
      <c r="E20" s="136"/>
      <c r="F20" s="137"/>
      <c r="G20" s="138"/>
      <c r="H20" s="136"/>
      <c r="I20" s="139"/>
      <c r="J20" s="140" t="n">
        <f aca="false">(D20-C20-(F20-E20))*24-IF(OR(G20=$N$7,G20=$N$9),-I20,0)-IF(G20=$N$8,I20,0)</f>
        <v>0</v>
      </c>
      <c r="K20" s="141" t="n">
        <f aca="false">IF(H20="Demi-journée ",IF(B20="Lu",$J$5,IF(B20="Ma",$J$6,IF(B20="Me",$J$7,IF(B20="Je",$L$5,IF(B20="Ve",$L$6,IF(B20="Sa",$L$7,IF(B20="Di",$L$8,)))))))/2,0)+IF(H20="Journée entière",IF(B20="Lu",$J$5,IF(B20="Ma",$J$6,IF(B20="Me",$J$7,IF(B20="Je",$L$5,IF(B20="Ve",$L$6,IF(B20="Sa",$L$7,IF(B20="Di",$L$8,))))))),)+IF(B20="Lu",J20-$J$5,IF(B20="Ma",J20-$J$6,IF(B20="Me",J20-$J$7,IF(B20="Je",J20-$L$5,IF(B20="Ve",J20-$L$6,IF(B20="Sa",J20-$L$7,IF(B20="Di",J20-$L$8,)))))))</f>
        <v>0</v>
      </c>
      <c r="L20" s="142" t="n">
        <f aca="false">L19+K20</f>
        <v>0</v>
      </c>
      <c r="M20" s="143"/>
      <c r="N20" s="144"/>
      <c r="O20" s="144"/>
    </row>
    <row r="21" s="69" customFormat="true" ht="22.5" hidden="false" customHeight="true" outlineLevel="0" collapsed="false">
      <c r="A21" s="134" t="n">
        <v>7</v>
      </c>
      <c r="B21" s="145" t="str">
        <f aca="false">IF(B20="Lu","Ma",IF(B20="Ma","Me", IF(B20="Me","Je", IF(B20="Je","Ve", IF(B20="Ve","Sa", IF(B20="Sa","Di", IF(B20="Di","Lu",)))))))</f>
        <v>Lu</v>
      </c>
      <c r="C21" s="136"/>
      <c r="D21" s="136"/>
      <c r="E21" s="136"/>
      <c r="F21" s="137"/>
      <c r="G21" s="138"/>
      <c r="H21" s="136"/>
      <c r="I21" s="139"/>
      <c r="J21" s="140" t="n">
        <f aca="false">(D21-C21-(F21-E21))*24-IF(OR(G21=$N$7,G21=$N$9),-I21,0)-IF(G21=$N$8,I21,0)</f>
        <v>0</v>
      </c>
      <c r="K21" s="141" t="n">
        <f aca="false">IF(H21="Demi-journée ",IF(B21="Lu",$J$5,IF(B21="Ma",$J$6,IF(B21="Me",$J$7,IF(B21="Je",$L$5,IF(B21="Ve",$L$6,IF(B21="Sa",$L$7,IF(B21="Di",$L$8,)))))))/2,0)+IF(H21="Journée entière",IF(B21="Lu",$J$5,IF(B21="Ma",$J$6,IF(B21="Me",$J$7,IF(B21="Je",$L$5,IF(B21="Ve",$L$6,IF(B21="Sa",$L$7,IF(B21="Di",$L$8,))))))),)+IF(B21="Lu",J21-$J$5,IF(B21="Ma",J21-$J$6,IF(B21="Me",J21-$J$7,IF(B21="Je",J21-$L$5,IF(B21="Ve",J21-$L$6,IF(B21="Sa",J21-$L$7,IF(B21="Di",J21-$L$8,)))))))</f>
        <v>0</v>
      </c>
      <c r="L21" s="142" t="n">
        <f aca="false">L20+K21</f>
        <v>0</v>
      </c>
      <c r="M21" s="143"/>
      <c r="N21" s="144"/>
      <c r="O21" s="144"/>
    </row>
    <row r="22" s="69" customFormat="true" ht="22.5" hidden="false" customHeight="true" outlineLevel="0" collapsed="false">
      <c r="A22" s="134" t="n">
        <v>8</v>
      </c>
      <c r="B22" s="145" t="str">
        <f aca="false">IF(B21="Lu","Ma",IF(B21="Ma","Me", IF(B21="Me","Je", IF(B21="Je","Ve", IF(B21="Ve","Sa", IF(B21="Sa","Di", IF(B21="Di","Lu",)))))))</f>
        <v>Ma</v>
      </c>
      <c r="C22" s="136"/>
      <c r="D22" s="136"/>
      <c r="E22" s="136"/>
      <c r="F22" s="137"/>
      <c r="G22" s="138"/>
      <c r="H22" s="136"/>
      <c r="I22" s="139"/>
      <c r="J22" s="140" t="n">
        <f aca="false">(D22-C22-(F22-E22))*24-IF(OR(G22=$N$7,G22=$N$9),-I22,0)-IF(G22=$N$8,I22,0)</f>
        <v>0</v>
      </c>
      <c r="K22" s="141" t="n">
        <f aca="false">IF(H22="Demi-journée ",IF(B22="Lu",$J$5,IF(B22="Ma",$J$6,IF(B22="Me",$J$7,IF(B22="Je",$L$5,IF(B22="Ve",$L$6,IF(B22="Sa",$L$7,IF(B22="Di",$L$8,)))))))/2,0)+IF(H22="Journée entière",IF(B22="Lu",$J$5,IF(B22="Ma",$J$6,IF(B22="Me",$J$7,IF(B22="Je",$L$5,IF(B22="Ve",$L$6,IF(B22="Sa",$L$7,IF(B22="Di",$L$8,))))))),)+IF(B22="Lu",J22-$J$5,IF(B22="Ma",J22-$J$6,IF(B22="Me",J22-$J$7,IF(B22="Je",J22-$L$5,IF(B22="Ve",J22-$L$6,IF(B22="Sa",J22-$L$7,IF(B22="Di",J22-$L$8,)))))))</f>
        <v>0</v>
      </c>
      <c r="L22" s="142" t="n">
        <f aca="false">L21+K22</f>
        <v>0</v>
      </c>
      <c r="M22" s="143"/>
      <c r="N22" s="144"/>
      <c r="O22" s="144"/>
    </row>
    <row r="23" s="69" customFormat="true" ht="22.5" hidden="false" customHeight="true" outlineLevel="0" collapsed="false">
      <c r="A23" s="134" t="n">
        <v>9</v>
      </c>
      <c r="B23" s="145" t="str">
        <f aca="false">IF(B22="Lu","Ma",IF(B22="Ma","Me", IF(B22="Me","Je", IF(B22="Je","Ve", IF(B22="Ve","Sa", IF(B22="Sa","Di", IF(B22="Di","Lu",)))))))</f>
        <v>Me</v>
      </c>
      <c r="C23" s="136"/>
      <c r="D23" s="136"/>
      <c r="E23" s="136"/>
      <c r="F23" s="137"/>
      <c r="G23" s="138"/>
      <c r="H23" s="136"/>
      <c r="I23" s="139"/>
      <c r="J23" s="140" t="n">
        <f aca="false">(D23-C23-(F23-E23))*24-IF(OR(G23=$N$7,G23=$N$9),-I23,0)-IF(G23=$N$8,I23,0)</f>
        <v>0</v>
      </c>
      <c r="K23" s="141" t="n">
        <f aca="false">IF(H23="Demi-journée ",IF(B23="Lu",$J$5,IF(B23="Ma",$J$6,IF(B23="Me",$J$7,IF(B23="Je",$L$5,IF(B23="Ve",$L$6,IF(B23="Sa",$L$7,IF(B23="Di",$L$8,)))))))/2,0)+IF(H23="Journée entière",IF(B23="Lu",$J$5,IF(B23="Ma",$J$6,IF(B23="Me",$J$7,IF(B23="Je",$L$5,IF(B23="Ve",$L$6,IF(B23="Sa",$L$7,IF(B23="Di",$L$8,))))))),)+IF(B23="Lu",J23-$J$5,IF(B23="Ma",J23-$J$6,IF(B23="Me",J23-$J$7,IF(B23="Je",J23-$L$5,IF(B23="Ve",J23-$L$6,IF(B23="Sa",J23-$L$7,IF(B23="Di",J23-$L$8,)))))))</f>
        <v>0</v>
      </c>
      <c r="L23" s="142" t="n">
        <f aca="false">L22+K23</f>
        <v>0</v>
      </c>
      <c r="M23" s="143"/>
      <c r="N23" s="144"/>
      <c r="O23" s="144"/>
    </row>
    <row r="24" s="69" customFormat="true" ht="22.5" hidden="false" customHeight="true" outlineLevel="0" collapsed="false">
      <c r="A24" s="134" t="n">
        <v>10</v>
      </c>
      <c r="B24" s="145" t="str">
        <f aca="false">IF(B23="Lu","Ma",IF(B23="Ma","Me", IF(B23="Me","Je", IF(B23="Je","Ve", IF(B23="Ve","Sa", IF(B23="Sa","Di", IF(B23="Di","Lu",)))))))</f>
        <v>Je</v>
      </c>
      <c r="C24" s="136"/>
      <c r="D24" s="136"/>
      <c r="E24" s="136"/>
      <c r="F24" s="137"/>
      <c r="G24" s="138"/>
      <c r="H24" s="136"/>
      <c r="I24" s="139"/>
      <c r="J24" s="140" t="n">
        <f aca="false">(D24-C24-(F24-E24))*24-IF(OR(G24=$N$7,G24=$N$9),-I24,0)-IF(G24=$N$8,I24,0)</f>
        <v>0</v>
      </c>
      <c r="K24" s="141" t="n">
        <f aca="false">IF(H24="Demi-journée ",IF(B24="Lu",$J$5,IF(B24="Ma",$J$6,IF(B24="Me",$J$7,IF(B24="Je",$L$5,IF(B24="Ve",$L$6,IF(B24="Sa",$L$7,IF(B24="Di",$L$8,)))))))/2,0)+IF(H24="Journée entière",IF(B24="Lu",$J$5,IF(B24="Ma",$J$6,IF(B24="Me",$J$7,IF(B24="Je",$L$5,IF(B24="Ve",$L$6,IF(B24="Sa",$L$7,IF(B24="Di",$L$8,))))))),)+IF(B24="Lu",J24-$J$5,IF(B24="Ma",J24-$J$6,IF(B24="Me",J24-$J$7,IF(B24="Je",J24-$L$5,IF(B24="Ve",J24-$L$6,IF(B24="Sa",J24-$L$7,IF(B24="Di",J24-$L$8,)))))))</f>
        <v>0</v>
      </c>
      <c r="L24" s="142" t="n">
        <f aca="false">L23+K24</f>
        <v>0</v>
      </c>
      <c r="M24" s="143"/>
      <c r="N24" s="144"/>
      <c r="O24" s="144"/>
    </row>
    <row r="25" s="69" customFormat="true" ht="22.5" hidden="false" customHeight="true" outlineLevel="0" collapsed="false">
      <c r="A25" s="134" t="n">
        <v>11</v>
      </c>
      <c r="B25" s="145" t="str">
        <f aca="false">IF(B24="Lu","Ma",IF(B24="Ma","Me", IF(B24="Me","Je", IF(B24="Je","Ve", IF(B24="Ve","Sa", IF(B24="Sa","Di", IF(B24="Di","Lu",)))))))</f>
        <v>Ve</v>
      </c>
      <c r="C25" s="136"/>
      <c r="D25" s="136"/>
      <c r="E25" s="136"/>
      <c r="F25" s="137"/>
      <c r="G25" s="138"/>
      <c r="H25" s="136"/>
      <c r="I25" s="139"/>
      <c r="J25" s="140" t="n">
        <f aca="false">(D25-C25-(F25-E25))*24-IF(OR(G25=$N$7,G25=$N$9),-I25,0)-IF(G25=$N$8,I25,0)</f>
        <v>0</v>
      </c>
      <c r="K25" s="141" t="n">
        <f aca="false">IF(H25="Demi-journée ",IF(B25="Lu",$J$5,IF(B25="Ma",$J$6,IF(B25="Me",$J$7,IF(B25="Je",$L$5,IF(B25="Ve",$L$6,IF(B25="Sa",$L$7,IF(B25="Di",$L$8,)))))))/2,0)+IF(H25="Journée entière",IF(B25="Lu",$J$5,IF(B25="Ma",$J$6,IF(B25="Me",$J$7,IF(B25="Je",$L$5,IF(B25="Ve",$L$6,IF(B25="Sa",$L$7,IF(B25="Di",$L$8,))))))),)+IF(B25="Lu",J25-$J$5,IF(B25="Ma",J25-$J$6,IF(B25="Me",J25-$J$7,IF(B25="Je",J25-$L$5,IF(B25="Ve",J25-$L$6,IF(B25="Sa",J25-$L$7,IF(B25="Di",J25-$L$8,)))))))</f>
        <v>0</v>
      </c>
      <c r="L25" s="142" t="n">
        <f aca="false">L24+K25</f>
        <v>0</v>
      </c>
      <c r="M25" s="146"/>
      <c r="N25" s="147"/>
      <c r="O25" s="147"/>
    </row>
    <row r="26" s="69" customFormat="true" ht="22.5" hidden="false" customHeight="true" outlineLevel="0" collapsed="false">
      <c r="A26" s="134" t="n">
        <v>12</v>
      </c>
      <c r="B26" s="145" t="str">
        <f aca="false">IF(B25="Lu","Ma",IF(B25="Ma","Me", IF(B25="Me","Je", IF(B25="Je","Ve", IF(B25="Ve","Sa", IF(B25="Sa","Di", IF(B25="Di","Lu",)))))))</f>
        <v>Sa</v>
      </c>
      <c r="C26" s="136"/>
      <c r="D26" s="136"/>
      <c r="E26" s="136"/>
      <c r="F26" s="137"/>
      <c r="G26" s="138"/>
      <c r="H26" s="136"/>
      <c r="I26" s="139"/>
      <c r="J26" s="140" t="n">
        <f aca="false">(D26-C26-(F26-E26))*24-IF(OR(G26=$N$7,G26=$N$9),-I26,0)-IF(G26=$N$8,I26,0)</f>
        <v>0</v>
      </c>
      <c r="K26" s="141" t="n">
        <f aca="false">IF(H26="Demi-journée ",IF(B26="Lu",$J$5,IF(B26="Ma",$J$6,IF(B26="Me",$J$7,IF(B26="Je",$L$5,IF(B26="Ve",$L$6,IF(B26="Sa",$L$7,IF(B26="Di",$L$8,)))))))/2,0)+IF(H26="Journée entière",IF(B26="Lu",$J$5,IF(B26="Ma",$J$6,IF(B26="Me",$J$7,IF(B26="Je",$L$5,IF(B26="Ve",$L$6,IF(B26="Sa",$L$7,IF(B26="Di",$L$8,))))))),)+IF(B26="Lu",J26-$J$5,IF(B26="Ma",J26-$J$6,IF(B26="Me",J26-$J$7,IF(B26="Je",J26-$L$5,IF(B26="Ve",J26-$L$6,IF(B26="Sa",J26-$L$7,IF(B26="Di",J26-$L$8,)))))))</f>
        <v>0</v>
      </c>
      <c r="L26" s="142" t="n">
        <f aca="false">L25+K26</f>
        <v>0</v>
      </c>
      <c r="M26" s="143"/>
      <c r="N26" s="144"/>
      <c r="O26" s="144"/>
    </row>
    <row r="27" s="69" customFormat="true" ht="22.5" hidden="false" customHeight="true" outlineLevel="0" collapsed="false">
      <c r="A27" s="134" t="n">
        <v>13</v>
      </c>
      <c r="B27" s="145" t="str">
        <f aca="false">IF(B26="Lu","Ma",IF(B26="Ma","Me", IF(B26="Me","Je", IF(B26="Je","Ve", IF(B26="Ve","Sa", IF(B26="Sa","Di", IF(B26="Di","Lu",)))))))</f>
        <v>Di</v>
      </c>
      <c r="C27" s="136"/>
      <c r="D27" s="136"/>
      <c r="E27" s="136"/>
      <c r="F27" s="137"/>
      <c r="G27" s="138"/>
      <c r="H27" s="136"/>
      <c r="I27" s="139"/>
      <c r="J27" s="140" t="n">
        <f aca="false">(D27-C27-(F27-E27))*24-IF(OR(G27=$N$7,G27=$N$9),-I27,0)-IF(G27=$N$8,I27,0)</f>
        <v>0</v>
      </c>
      <c r="K27" s="141" t="n">
        <f aca="false">IF(H27="Demi-journée ",IF(B27="Lu",$J$5,IF(B27="Ma",$J$6,IF(B27="Me",$J$7,IF(B27="Je",$L$5,IF(B27="Ve",$L$6,IF(B27="Sa",$L$7,IF(B27="Di",$L$8,)))))))/2,0)+IF(H27="Journée entière",IF(B27="Lu",$J$5,IF(B27="Ma",$J$6,IF(B27="Me",$J$7,IF(B27="Je",$L$5,IF(B27="Ve",$L$6,IF(B27="Sa",$L$7,IF(B27="Di",$L$8,))))))),)+IF(B27="Lu",J27-$J$5,IF(B27="Ma",J27-$J$6,IF(B27="Me",J27-$J$7,IF(B27="Je",J27-$L$5,IF(B27="Ve",J27-$L$6,IF(B27="Sa",J27-$L$7,IF(B27="Di",J27-$L$8,)))))))</f>
        <v>0</v>
      </c>
      <c r="L27" s="142" t="n">
        <f aca="false">L26+K27</f>
        <v>0</v>
      </c>
      <c r="M27" s="143"/>
      <c r="N27" s="144"/>
      <c r="O27" s="144"/>
    </row>
    <row r="28" s="69" customFormat="true" ht="22.5" hidden="false" customHeight="true" outlineLevel="0" collapsed="false">
      <c r="A28" s="134" t="n">
        <v>14</v>
      </c>
      <c r="B28" s="145" t="str">
        <f aca="false">IF(B27="Lu","Ma",IF(B27="Ma","Me", IF(B27="Me","Je", IF(B27="Je","Ve", IF(B27="Ve","Sa", IF(B27="Sa","Di", IF(B27="Di","Lu",)))))))</f>
        <v>Lu</v>
      </c>
      <c r="C28" s="136"/>
      <c r="D28" s="136"/>
      <c r="E28" s="136"/>
      <c r="F28" s="137"/>
      <c r="G28" s="138"/>
      <c r="H28" s="136"/>
      <c r="I28" s="139"/>
      <c r="J28" s="140" t="n">
        <f aca="false">(D28-C28-(F28-E28))*24-IF(OR(G28=$N$7,G28=$N$9),-I28,0)-IF(G28=$N$8,I28,0)</f>
        <v>0</v>
      </c>
      <c r="K28" s="141" t="n">
        <f aca="false">IF(H28="Demi-journée ",IF(B28="Lu",$J$5,IF(B28="Ma",$J$6,IF(B28="Me",$J$7,IF(B28="Je",$L$5,IF(B28="Ve",$L$6,IF(B28="Sa",$L$7,IF(B28="Di",$L$8,)))))))/2,0)+IF(H28="Journée entière",IF(B28="Lu",$J$5,IF(B28="Ma",$J$6,IF(B28="Me",$J$7,IF(B28="Je",$L$5,IF(B28="Ve",$L$6,IF(B28="Sa",$L$7,IF(B28="Di",$L$8,))))))),)+IF(B28="Lu",J28-$J$5,IF(B28="Ma",J28-$J$6,IF(B28="Me",J28-$J$7,IF(B28="Je",J28-$L$5,IF(B28="Ve",J28-$L$6,IF(B28="Sa",J28-$L$7,IF(B28="Di",J28-$L$8,)))))))</f>
        <v>0</v>
      </c>
      <c r="L28" s="142" t="n">
        <f aca="false">L27+K28</f>
        <v>0</v>
      </c>
      <c r="M28" s="143"/>
      <c r="N28" s="144"/>
      <c r="O28" s="144"/>
    </row>
    <row r="29" s="69" customFormat="true" ht="22.5" hidden="false" customHeight="true" outlineLevel="0" collapsed="false">
      <c r="A29" s="134" t="n">
        <v>15</v>
      </c>
      <c r="B29" s="145" t="str">
        <f aca="false">IF(B28="Lu","Ma",IF(B28="Ma","Me", IF(B28="Me","Je", IF(B28="Je","Ve", IF(B28="Ve","Sa", IF(B28="Sa","Di", IF(B28="Di","Lu",)))))))</f>
        <v>Ma</v>
      </c>
      <c r="C29" s="136"/>
      <c r="D29" s="136"/>
      <c r="E29" s="136"/>
      <c r="F29" s="137"/>
      <c r="G29" s="138"/>
      <c r="H29" s="136"/>
      <c r="I29" s="139"/>
      <c r="J29" s="140" t="n">
        <f aca="false">(D29-C29-(F29-E29))*24-IF(OR(G29=$N$7,G29=$N$9),-I29,0)-IF(G29=$N$8,I29,0)</f>
        <v>0</v>
      </c>
      <c r="K29" s="141" t="n">
        <f aca="false">IF(H29="Demi-journée ",IF(B29="Lu",$J$5,IF(B29="Ma",$J$6,IF(B29="Me",$J$7,IF(B29="Je",$L$5,IF(B29="Ve",$L$6,IF(B29="Sa",$L$7,IF(B29="Di",$L$8,)))))))/2,0)+IF(H29="Journée entière",IF(B29="Lu",$J$5,IF(B29="Ma",$J$6,IF(B29="Me",$J$7,IF(B29="Je",$L$5,IF(B29="Ve",$L$6,IF(B29="Sa",$L$7,IF(B29="Di",$L$8,))))))),)+IF(B29="Lu",J29-$J$5,IF(B29="Ma",J29-$J$6,IF(B29="Me",J29-$J$7,IF(B29="Je",J29-$L$5,IF(B29="Ve",J29-$L$6,IF(B29="Sa",J29-$L$7,IF(B29="Di",J29-$L$8,)))))))</f>
        <v>0</v>
      </c>
      <c r="L29" s="142" t="n">
        <f aca="false">L28+K29</f>
        <v>0</v>
      </c>
      <c r="M29" s="143"/>
      <c r="N29" s="144"/>
      <c r="O29" s="144"/>
    </row>
    <row r="30" s="69" customFormat="true" ht="22.5" hidden="false" customHeight="true" outlineLevel="0" collapsed="false">
      <c r="A30" s="134" t="n">
        <v>16</v>
      </c>
      <c r="B30" s="145" t="str">
        <f aca="false">IF(B29="Lu","Ma",IF(B29="Ma","Me", IF(B29="Me","Je", IF(B29="Je","Ve", IF(B29="Ve","Sa", IF(B29="Sa","Di", IF(B29="Di","Lu",)))))))</f>
        <v>Me</v>
      </c>
      <c r="C30" s="136"/>
      <c r="D30" s="136"/>
      <c r="E30" s="136"/>
      <c r="F30" s="137"/>
      <c r="G30" s="138"/>
      <c r="H30" s="136"/>
      <c r="I30" s="139"/>
      <c r="J30" s="140" t="n">
        <f aca="false">(D30-C30-(F30-E30))*24-IF(OR(G30=$N$7,G30=$N$9),-I30,0)-IF(G30=$N$8,I30,0)</f>
        <v>0</v>
      </c>
      <c r="K30" s="141" t="n">
        <f aca="false">IF(H30="Demi-journée ",IF(B30="Lu",$J$5,IF(B30="Ma",$J$6,IF(B30="Me",$J$7,IF(B30="Je",$L$5,IF(B30="Ve",$L$6,IF(B30="Sa",$L$7,IF(B30="Di",$L$8,)))))))/2,0)+IF(H30="Journée entière",IF(B30="Lu",$J$5,IF(B30="Ma",$J$6,IF(B30="Me",$J$7,IF(B30="Je",$L$5,IF(B30="Ve",$L$6,IF(B30="Sa",$L$7,IF(B30="Di",$L$8,))))))),)+IF(B30="Lu",J30-$J$5,IF(B30="Ma",J30-$J$6,IF(B30="Me",J30-$J$7,IF(B30="Je",J30-$L$5,IF(B30="Ve",J30-$L$6,IF(B30="Sa",J30-$L$7,IF(B30="Di",J30-$L$8,)))))))</f>
        <v>0</v>
      </c>
      <c r="L30" s="142" t="n">
        <f aca="false">L29+K30</f>
        <v>0</v>
      </c>
      <c r="M30" s="143"/>
      <c r="N30" s="144"/>
      <c r="O30" s="144"/>
    </row>
    <row r="31" s="69" customFormat="true" ht="22.5" hidden="false" customHeight="true" outlineLevel="0" collapsed="false">
      <c r="A31" s="134" t="n">
        <v>17</v>
      </c>
      <c r="B31" s="145" t="str">
        <f aca="false">IF(B30="Lu","Ma",IF(B30="Ma","Me", IF(B30="Me","Je", IF(B30="Je","Ve", IF(B30="Ve","Sa", IF(B30="Sa","Di", IF(B30="Di","Lu",)))))))</f>
        <v>Je</v>
      </c>
      <c r="C31" s="136"/>
      <c r="D31" s="136"/>
      <c r="E31" s="136"/>
      <c r="F31" s="137"/>
      <c r="G31" s="138"/>
      <c r="H31" s="136"/>
      <c r="I31" s="139"/>
      <c r="J31" s="140" t="n">
        <f aca="false">(D31-C31-(F31-E31))*24-IF(OR(G31=$N$7,G31=$N$9),-I31,0)-IF(G31=$N$8,I31,0)</f>
        <v>0</v>
      </c>
      <c r="K31" s="141" t="n">
        <f aca="false">IF(H31="Demi-journée ",IF(B31="Lu",$J$5,IF(B31="Ma",$J$6,IF(B31="Me",$J$7,IF(B31="Je",$L$5,IF(B31="Ve",$L$6,IF(B31="Sa",$L$7,IF(B31="Di",$L$8,)))))))/2,0)+IF(H31="Journée entière",IF(B31="Lu",$J$5,IF(B31="Ma",$J$6,IF(B31="Me",$J$7,IF(B31="Je",$L$5,IF(B31="Ve",$L$6,IF(B31="Sa",$L$7,IF(B31="Di",$L$8,))))))),)+IF(B31="Lu",J31-$J$5,IF(B31="Ma",J31-$J$6,IF(B31="Me",J31-$J$7,IF(B31="Je",J31-$L$5,IF(B31="Ve",J31-$L$6,IF(B31="Sa",J31-$L$7,IF(B31="Di",J31-$L$8,)))))))</f>
        <v>0</v>
      </c>
      <c r="L31" s="142" t="n">
        <f aca="false">L30+K31</f>
        <v>0</v>
      </c>
      <c r="M31" s="143"/>
      <c r="N31" s="144"/>
      <c r="O31" s="144"/>
    </row>
    <row r="32" s="69" customFormat="true" ht="22.5" hidden="false" customHeight="true" outlineLevel="0" collapsed="false">
      <c r="A32" s="134" t="n">
        <v>18</v>
      </c>
      <c r="B32" s="145" t="str">
        <f aca="false">IF(B31="Lu","Ma",IF(B31="Ma","Me", IF(B31="Me","Je", IF(B31="Je","Ve", IF(B31="Ve","Sa", IF(B31="Sa","Di", IF(B31="Di","Lu",)))))))</f>
        <v>Ve</v>
      </c>
      <c r="C32" s="136"/>
      <c r="D32" s="136"/>
      <c r="E32" s="136"/>
      <c r="F32" s="137"/>
      <c r="G32" s="138"/>
      <c r="H32" s="136"/>
      <c r="I32" s="139"/>
      <c r="J32" s="140" t="n">
        <f aca="false">(D32-C32-(F32-E32))*24-IF(OR(G32=$N$7,G32=$N$9),-I32,0)-IF(G32=$N$8,I32,0)</f>
        <v>0</v>
      </c>
      <c r="K32" s="141" t="n">
        <f aca="false">IF(H32="Demi-journée ",IF(B32="Lu",$J$5,IF(B32="Ma",$J$6,IF(B32="Me",$J$7,IF(B32="Je",$L$5,IF(B32="Ve",$L$6,IF(B32="Sa",$L$7,IF(B32="Di",$L$8,)))))))/2,0)+IF(H32="Journée entière",IF(B32="Lu",$J$5,IF(B32="Ma",$J$6,IF(B32="Me",$J$7,IF(B32="Je",$L$5,IF(B32="Ve",$L$6,IF(B32="Sa",$L$7,IF(B32="Di",$L$8,))))))),)+IF(B32="Lu",J32-$J$5,IF(B32="Ma",J32-$J$6,IF(B32="Me",J32-$J$7,IF(B32="Je",J32-$L$5,IF(B32="Ve",J32-$L$6,IF(B32="Sa",J32-$L$7,IF(B32="Di",J32-$L$8,)))))))</f>
        <v>0</v>
      </c>
      <c r="L32" s="142" t="n">
        <f aca="false">L31+K32</f>
        <v>0</v>
      </c>
      <c r="M32" s="143"/>
      <c r="N32" s="144"/>
      <c r="O32" s="144"/>
    </row>
    <row r="33" s="69" customFormat="true" ht="22.5" hidden="false" customHeight="true" outlineLevel="0" collapsed="false">
      <c r="A33" s="134" t="n">
        <v>19</v>
      </c>
      <c r="B33" s="145" t="str">
        <f aca="false">IF(B32="Lu","Ma",IF(B32="Ma","Me", IF(B32="Me","Je", IF(B32="Je","Ve", IF(B32="Ve","Sa", IF(B32="Sa","Di", IF(B32="Di","Lu",)))))))</f>
        <v>Sa</v>
      </c>
      <c r="C33" s="136"/>
      <c r="D33" s="136"/>
      <c r="E33" s="136"/>
      <c r="F33" s="137"/>
      <c r="G33" s="138"/>
      <c r="H33" s="136"/>
      <c r="I33" s="139"/>
      <c r="J33" s="140" t="n">
        <f aca="false">(D33-C33-(F33-E33))*24-IF(OR(G33=$N$7,G33=$N$9),-I33,0)-IF(G33=$N$8,I33,0)</f>
        <v>0</v>
      </c>
      <c r="K33" s="141" t="n">
        <f aca="false">IF(H33="Demi-journée ",IF(B33="Lu",$J$5,IF(B33="Ma",$J$6,IF(B33="Me",$J$7,IF(B33="Je",$L$5,IF(B33="Ve",$L$6,IF(B33="Sa",$L$7,IF(B33="Di",$L$8,)))))))/2,0)+IF(H33="Journée entière",IF(B33="Lu",$J$5,IF(B33="Ma",$J$6,IF(B33="Me",$J$7,IF(B33="Je",$L$5,IF(B33="Ve",$L$6,IF(B33="Sa",$L$7,IF(B33="Di",$L$8,))))))),)+IF(B33="Lu",J33-$J$5,IF(B33="Ma",J33-$J$6,IF(B33="Me",J33-$J$7,IF(B33="Je",J33-$L$5,IF(B33="Ve",J33-$L$6,IF(B33="Sa",J33-$L$7,IF(B33="Di",J33-$L$8,)))))))</f>
        <v>0</v>
      </c>
      <c r="L33" s="142" t="n">
        <f aca="false">L32+K33</f>
        <v>0</v>
      </c>
      <c r="M33" s="143"/>
      <c r="N33" s="144"/>
      <c r="O33" s="144"/>
    </row>
    <row r="34" s="69" customFormat="true" ht="22.5" hidden="false" customHeight="true" outlineLevel="0" collapsed="false">
      <c r="A34" s="134" t="n">
        <v>20</v>
      </c>
      <c r="B34" s="145" t="str">
        <f aca="false">IF(B33="Lu","Ma",IF(B33="Ma","Me", IF(B33="Me","Je", IF(B33="Je","Ve", IF(B33="Ve","Sa", IF(B33="Sa","Di", IF(B33="Di","Lu",)))))))</f>
        <v>Di</v>
      </c>
      <c r="C34" s="136"/>
      <c r="D34" s="136"/>
      <c r="E34" s="136"/>
      <c r="F34" s="137"/>
      <c r="G34" s="138"/>
      <c r="H34" s="136"/>
      <c r="I34" s="139"/>
      <c r="J34" s="140" t="n">
        <f aca="false">(D34-C34-(F34-E34))*24-IF(OR(G34=$N$7,G34=$N$9),-I34,0)-IF(G34=$N$8,I34,0)</f>
        <v>0</v>
      </c>
      <c r="K34" s="141" t="n">
        <f aca="false">IF(H34="Demi-journée ",IF(B34="Lu",$J$5,IF(B34="Ma",$J$6,IF(B34="Me",$J$7,IF(B34="Je",$L$5,IF(B34="Ve",$L$6,IF(B34="Sa",$L$7,IF(B34="Di",$L$8,)))))))/2,0)+IF(H34="Journée entière",IF(B34="Lu",$J$5,IF(B34="Ma",$J$6,IF(B34="Me",$J$7,IF(B34="Je",$L$5,IF(B34="Ve",$L$6,IF(B34="Sa",$L$7,IF(B34="Di",$L$8,))))))),)+IF(B34="Lu",J34-$J$5,IF(B34="Ma",J34-$J$6,IF(B34="Me",J34-$J$7,IF(B34="Je",J34-$L$5,IF(B34="Ve",J34-$L$6,IF(B34="Sa",J34-$L$7,IF(B34="Di",J34-$L$8,)))))))</f>
        <v>0</v>
      </c>
      <c r="L34" s="142" t="n">
        <f aca="false">L33+K34</f>
        <v>0</v>
      </c>
      <c r="M34" s="143"/>
      <c r="N34" s="144"/>
      <c r="O34" s="144"/>
    </row>
    <row r="35" s="69" customFormat="true" ht="22.5" hidden="false" customHeight="true" outlineLevel="0" collapsed="false">
      <c r="A35" s="134" t="n">
        <v>21</v>
      </c>
      <c r="B35" s="145" t="str">
        <f aca="false">IF(B34="Lu","Ma",IF(B34="Ma","Me", IF(B34="Me","Je", IF(B34="Je","Ve", IF(B34="Ve","Sa", IF(B34="Sa","Di", IF(B34="Di","Lu",)))))))</f>
        <v>Lu</v>
      </c>
      <c r="C35" s="136"/>
      <c r="D35" s="136"/>
      <c r="E35" s="136"/>
      <c r="F35" s="137"/>
      <c r="G35" s="138"/>
      <c r="H35" s="136"/>
      <c r="I35" s="139"/>
      <c r="J35" s="140" t="n">
        <f aca="false">(D35-C35-(F35-E35))*24-IF(OR(G35=$N$7,G35=$N$9),-I35,0)-IF(G35=$N$8,I35,0)</f>
        <v>0</v>
      </c>
      <c r="K35" s="141" t="n">
        <f aca="false">IF(H35="Demi-journée ",IF(B35="Lu",$J$5,IF(B35="Ma",$J$6,IF(B35="Me",$J$7,IF(B35="Je",$L$5,IF(B35="Ve",$L$6,IF(B35="Sa",$L$7,IF(B35="Di",$L$8,)))))))/2,0)+IF(H35="Journée entière",IF(B35="Lu",$J$5,IF(B35="Ma",$J$6,IF(B35="Me",$J$7,IF(B35="Je",$L$5,IF(B35="Ve",$L$6,IF(B35="Sa",$L$7,IF(B35="Di",$L$8,))))))),)+IF(B35="Lu",J35-$J$5,IF(B35="Ma",J35-$J$6,IF(B35="Me",J35-$J$7,IF(B35="Je",J35-$L$5,IF(B35="Ve",J35-$L$6,IF(B35="Sa",J35-$L$7,IF(B35="Di",J35-$L$8,)))))))</f>
        <v>0</v>
      </c>
      <c r="L35" s="142" t="n">
        <f aca="false">L34+K35</f>
        <v>0</v>
      </c>
      <c r="M35" s="143"/>
      <c r="N35" s="144"/>
      <c r="O35" s="144"/>
    </row>
    <row r="36" s="69" customFormat="true" ht="22.5" hidden="false" customHeight="true" outlineLevel="0" collapsed="false">
      <c r="A36" s="134" t="n">
        <v>22</v>
      </c>
      <c r="B36" s="145" t="str">
        <f aca="false">IF(B35="Lu","Ma",IF(B35="Ma","Me", IF(B35="Me","Je", IF(B35="Je","Ve", IF(B35="Ve","Sa", IF(B35="Sa","Di", IF(B35="Di","Lu",)))))))</f>
        <v>Ma</v>
      </c>
      <c r="C36" s="136"/>
      <c r="D36" s="136"/>
      <c r="E36" s="136"/>
      <c r="F36" s="137"/>
      <c r="G36" s="138"/>
      <c r="H36" s="136"/>
      <c r="I36" s="139"/>
      <c r="J36" s="140" t="n">
        <f aca="false">(D36-C36-(F36-E36))*24-IF(OR(G36=$N$7,G36=$N$9),-I36,0)-IF(G36=$N$8,I36,0)</f>
        <v>0</v>
      </c>
      <c r="K36" s="141" t="n">
        <f aca="false">IF(H36="Demi-journée ",IF(B36="Lu",$J$5,IF(B36="Ma",$J$6,IF(B36="Me",$J$7,IF(B36="Je",$L$5,IF(B36="Ve",$L$6,IF(B36="Sa",$L$7,IF(B36="Di",$L$8,)))))))/2,0)+IF(H36="Journée entière",IF(B36="Lu",$J$5,IF(B36="Ma",$J$6,IF(B36="Me",$J$7,IF(B36="Je",$L$5,IF(B36="Ve",$L$6,IF(B36="Sa",$L$7,IF(B36="Di",$L$8,))))))),)+IF(B36="Lu",J36-$J$5,IF(B36="Ma",J36-$J$6,IF(B36="Me",J36-$J$7,IF(B36="Je",J36-$L$5,IF(B36="Ve",J36-$L$6,IF(B36="Sa",J36-$L$7,IF(B36="Di",J36-$L$8,)))))))</f>
        <v>0</v>
      </c>
      <c r="L36" s="142" t="n">
        <f aca="false">L35+K36</f>
        <v>0</v>
      </c>
      <c r="M36" s="143"/>
      <c r="N36" s="144"/>
      <c r="O36" s="144"/>
    </row>
    <row r="37" s="69" customFormat="true" ht="22.5" hidden="false" customHeight="true" outlineLevel="0" collapsed="false">
      <c r="A37" s="134" t="n">
        <v>23</v>
      </c>
      <c r="B37" s="145" t="str">
        <f aca="false">IF(B36="Lu","Ma",IF(B36="Ma","Me", IF(B36="Me","Je", IF(B36="Je","Ve", IF(B36="Ve","Sa", IF(B36="Sa","Di", IF(B36="Di","Lu",)))))))</f>
        <v>Me</v>
      </c>
      <c r="C37" s="136"/>
      <c r="D37" s="136"/>
      <c r="E37" s="136"/>
      <c r="F37" s="137"/>
      <c r="G37" s="138"/>
      <c r="H37" s="136"/>
      <c r="I37" s="139"/>
      <c r="J37" s="140" t="n">
        <f aca="false">(D37-C37-(F37-E37))*24-IF(OR(G37=$N$7,G37=$N$9),-I37,0)-IF(G37=$N$8,I37,0)</f>
        <v>0</v>
      </c>
      <c r="K37" s="141" t="n">
        <f aca="false">IF(H37="Demi-journée ",IF(B37="Lu",$J$5,IF(B37="Ma",$J$6,IF(B37="Me",$J$7,IF(B37="Je",$L$5,IF(B37="Ve",$L$6,IF(B37="Sa",$L$7,IF(B37="Di",$L$8,)))))))/2,0)+IF(H37="Journée entière",IF(B37="Lu",$J$5,IF(B37="Ma",$J$6,IF(B37="Me",$J$7,IF(B37="Je",$L$5,IF(B37="Ve",$L$6,IF(B37="Sa",$L$7,IF(B37="Di",$L$8,))))))),)+IF(B37="Lu",J37-$J$5,IF(B37="Ma",J37-$J$6,IF(B37="Me",J37-$J$7,IF(B37="Je",J37-$L$5,IF(B37="Ve",J37-$L$6,IF(B37="Sa",J37-$L$7,IF(B37="Di",J37-$L$8,)))))))</f>
        <v>0</v>
      </c>
      <c r="L37" s="142" t="n">
        <f aca="false">L36+K37</f>
        <v>0</v>
      </c>
      <c r="M37" s="143"/>
      <c r="N37" s="144"/>
      <c r="O37" s="144"/>
    </row>
    <row r="38" s="69" customFormat="true" ht="22.5" hidden="false" customHeight="true" outlineLevel="0" collapsed="false">
      <c r="A38" s="134" t="n">
        <v>24</v>
      </c>
      <c r="B38" s="145" t="str">
        <f aca="false">IF(B37="Lu","Ma",IF(B37="Ma","Me", IF(B37="Me","Je", IF(B37="Je","Ve", IF(B37="Ve","Sa", IF(B37="Sa","Di", IF(B37="Di","Lu",)))))))</f>
        <v>Je</v>
      </c>
      <c r="C38" s="136"/>
      <c r="D38" s="136"/>
      <c r="E38" s="136"/>
      <c r="F38" s="137"/>
      <c r="G38" s="138"/>
      <c r="H38" s="136"/>
      <c r="I38" s="139"/>
      <c r="J38" s="140" t="n">
        <f aca="false">(D38-C38-(F38-E38))*24-IF(OR(G38=$N$7,G38=$N$9),-I38,0)-IF(G38=$N$8,I38,0)</f>
        <v>0</v>
      </c>
      <c r="K38" s="141" t="n">
        <f aca="false">IF(H38="Demi-journée ",IF(B38="Lu",$J$5,IF(B38="Ma",$J$6,IF(B38="Me",$J$7,IF(B38="Je",$L$5,IF(B38="Ve",$L$6,IF(B38="Sa",$L$7,IF(B38="Di",$L$8,)))))))/2,0)+IF(H38="Journée entière",IF(B38="Lu",$J$5,IF(B38="Ma",$J$6,IF(B38="Me",$J$7,IF(B38="Je",$L$5,IF(B38="Ve",$L$6,IF(B38="Sa",$L$7,IF(B38="Di",$L$8,))))))),)+IF(B38="Lu",J38-$J$5,IF(B38="Ma",J38-$J$6,IF(B38="Me",J38-$J$7,IF(B38="Je",J38-$L$5,IF(B38="Ve",J38-$L$6,IF(B38="Sa",J38-$L$7,IF(B38="Di",J38-$L$8,)))))))</f>
        <v>0</v>
      </c>
      <c r="L38" s="142" t="n">
        <f aca="false">L37+K38</f>
        <v>0</v>
      </c>
      <c r="M38" s="143"/>
      <c r="N38" s="144"/>
      <c r="O38" s="144"/>
    </row>
    <row r="39" s="69" customFormat="true" ht="22.5" hidden="false" customHeight="true" outlineLevel="0" collapsed="false">
      <c r="A39" s="134" t="n">
        <v>25</v>
      </c>
      <c r="B39" s="145" t="str">
        <f aca="false">IF(B38="Lu","Ma",IF(B38="Ma","Me", IF(B38="Me","Je", IF(B38="Je","Ve", IF(B38="Ve","Sa", IF(B38="Sa","Di", IF(B38="Di","Lu",)))))))</f>
        <v>Ve</v>
      </c>
      <c r="C39" s="136"/>
      <c r="D39" s="136"/>
      <c r="E39" s="136"/>
      <c r="F39" s="137"/>
      <c r="G39" s="138"/>
      <c r="H39" s="136"/>
      <c r="I39" s="139"/>
      <c r="J39" s="140" t="n">
        <f aca="false">(D39-C39-(F39-E39))*24-IF(OR(G39=$N$7,G39=$N$9),-I39,0)-IF(G39=$N$8,I39,0)</f>
        <v>0</v>
      </c>
      <c r="K39" s="141" t="n">
        <f aca="false">IF(H39="Demi-journée ",IF(B39="Lu",$J$5,IF(B39="Ma",$J$6,IF(B39="Me",$J$7,IF(B39="Je",$L$5,IF(B39="Ve",$L$6,IF(B39="Sa",$L$7,IF(B39="Di",$L$8,)))))))/2,0)+IF(H39="Journée entière",IF(B39="Lu",$J$5,IF(B39="Ma",$J$6,IF(B39="Me",$J$7,IF(B39="Je",$L$5,IF(B39="Ve",$L$6,IF(B39="Sa",$L$7,IF(B39="Di",$L$8,))))))),)+IF(B39="Lu",J39-$J$5,IF(B39="Ma",J39-$J$6,IF(B39="Me",J39-$J$7,IF(B39="Je",J39-$L$5,IF(B39="Ve",J39-$L$6,IF(B39="Sa",J39-$L$7,IF(B39="Di",J39-$L$8,)))))))</f>
        <v>0</v>
      </c>
      <c r="L39" s="142" t="n">
        <f aca="false">L38+K39</f>
        <v>0</v>
      </c>
      <c r="M39" s="143"/>
      <c r="N39" s="144"/>
      <c r="O39" s="144"/>
    </row>
    <row r="40" s="69" customFormat="true" ht="22.5" hidden="false" customHeight="true" outlineLevel="0" collapsed="false">
      <c r="A40" s="134" t="n">
        <v>26</v>
      </c>
      <c r="B40" s="145" t="str">
        <f aca="false">IF(B39="Lu","Ma",IF(B39="Ma","Me", IF(B39="Me","Je", IF(B39="Je","Ve", IF(B39="Ve","Sa", IF(B39="Sa","Di", IF(B39="Di","Lu",)))))))</f>
        <v>Sa</v>
      </c>
      <c r="C40" s="136"/>
      <c r="D40" s="136"/>
      <c r="E40" s="136"/>
      <c r="F40" s="137"/>
      <c r="G40" s="138"/>
      <c r="H40" s="136"/>
      <c r="I40" s="139"/>
      <c r="J40" s="140" t="n">
        <f aca="false">(D40-C40-(F40-E40))*24-IF(OR(G40=$N$7,G40=$N$9),-I40,0)-IF(G40=$N$8,I40,0)</f>
        <v>0</v>
      </c>
      <c r="K40" s="141" t="n">
        <f aca="false">IF(H40="Demi-journée ",IF(B40="Lu",$J$5,IF(B40="Ma",$J$6,IF(B40="Me",$J$7,IF(B40="Je",$L$5,IF(B40="Ve",$L$6,IF(B40="Sa",$L$7,IF(B40="Di",$L$8,)))))))/2,0)+IF(H40="Journée entière",IF(B40="Lu",$J$5,IF(B40="Ma",$J$6,IF(B40="Me",$J$7,IF(B40="Je",$L$5,IF(B40="Ve",$L$6,IF(B40="Sa",$L$7,IF(B40="Di",$L$8,))))))),)+IF(B40="Lu",J40-$J$5,IF(B40="Ma",J40-$J$6,IF(B40="Me",J40-$J$7,IF(B40="Je",J40-$L$5,IF(B40="Ve",J40-$L$6,IF(B40="Sa",J40-$L$7,IF(B40="Di",J40-$L$8,)))))))</f>
        <v>0</v>
      </c>
      <c r="L40" s="142" t="n">
        <f aca="false">L39+K40</f>
        <v>0</v>
      </c>
      <c r="M40" s="143"/>
      <c r="N40" s="144"/>
      <c r="O40" s="144"/>
    </row>
    <row r="41" s="69" customFormat="true" ht="22.5" hidden="false" customHeight="true" outlineLevel="0" collapsed="false">
      <c r="A41" s="134" t="n">
        <v>27</v>
      </c>
      <c r="B41" s="145" t="str">
        <f aca="false">IF(B40="Lu","Ma",IF(B40="Ma","Me", IF(B40="Me","Je", IF(B40="Je","Ve", IF(B40="Ve","Sa", IF(B40="Sa","Di", IF(B40="Di","Lu",)))))))</f>
        <v>Di</v>
      </c>
      <c r="C41" s="136"/>
      <c r="D41" s="136"/>
      <c r="E41" s="136"/>
      <c r="F41" s="137"/>
      <c r="G41" s="138"/>
      <c r="H41" s="136"/>
      <c r="I41" s="139"/>
      <c r="J41" s="140" t="n">
        <f aca="false">(D41-C41-(F41-E41))*24-IF(OR(G41=$N$7,G41=$N$9),-I41,0)-IF(G41=$N$8,I41,0)</f>
        <v>0</v>
      </c>
      <c r="K41" s="141" t="n">
        <f aca="false">IF(H41="Demi-journée ",IF(B41="Lu",$J$5,IF(B41="Ma",$J$6,IF(B41="Me",$J$7,IF(B41="Je",$L$5,IF(B41="Ve",$L$6,IF(B41="Sa",$L$7,IF(B41="Di",$L$8,)))))))/2,0)+IF(H41="Journée entière",IF(B41="Lu",$J$5,IF(B41="Ma",$J$6,IF(B41="Me",$J$7,IF(B41="Je",$L$5,IF(B41="Ve",$L$6,IF(B41="Sa",$L$7,IF(B41="Di",$L$8,))))))),)+IF(B41="Lu",J41-$J$5,IF(B41="Ma",J41-$J$6,IF(B41="Me",J41-$J$7,IF(B41="Je",J41-$L$5,IF(B41="Ve",J41-$L$6,IF(B41="Sa",J41-$L$7,IF(B41="Di",J41-$L$8,)))))))</f>
        <v>0</v>
      </c>
      <c r="L41" s="142" t="n">
        <f aca="false">L40+K41</f>
        <v>0</v>
      </c>
      <c r="M41" s="143"/>
      <c r="N41" s="144"/>
      <c r="O41" s="144"/>
    </row>
    <row r="42" s="69" customFormat="true" ht="22.5" hidden="false" customHeight="true" outlineLevel="0" collapsed="false">
      <c r="A42" s="134" t="n">
        <v>28</v>
      </c>
      <c r="B42" s="145" t="str">
        <f aca="false">IF(B41="Lu","Ma",IF(B41="Ma","Me", IF(B41="Me","Je", IF(B41="Je","Ve", IF(B41="Ve","Sa", IF(B41="Sa","Di", IF(B41="Di","Lu",)))))))</f>
        <v>Lu</v>
      </c>
      <c r="C42" s="136"/>
      <c r="D42" s="136"/>
      <c r="E42" s="136"/>
      <c r="F42" s="137"/>
      <c r="G42" s="138"/>
      <c r="H42" s="136"/>
      <c r="I42" s="139"/>
      <c r="J42" s="140" t="n">
        <f aca="false">(D42-C42-(F42-E42))*24-IF(OR(G42=$N$7,G42=$N$9),-I42,0)-IF(G42=$N$8,I42,0)</f>
        <v>0</v>
      </c>
      <c r="K42" s="141" t="n">
        <f aca="false">IF(H42="Demi-journée ",IF(B42="Lu",$J$5,IF(B42="Ma",$J$6,IF(B42="Me",$J$7,IF(B42="Je",$L$5,IF(B42="Ve",$L$6,IF(B42="Sa",$L$7,IF(B42="Di",$L$8,)))))))/2,0)+IF(H42="Journée entière",IF(B42="Lu",$J$5,IF(B42="Ma",$J$6,IF(B42="Me",$J$7,IF(B42="Je",$L$5,IF(B42="Ve",$L$6,IF(B42="Sa",$L$7,IF(B42="Di",$L$8,))))))),)+IF(B42="Lu",J42-$J$5,IF(B42="Ma",J42-$J$6,IF(B42="Me",J42-$J$7,IF(B42="Je",J42-$L$5,IF(B42="Ve",J42-$L$6,IF(B42="Sa",J42-$L$7,IF(B42="Di",J42-$L$8,)))))))</f>
        <v>0</v>
      </c>
      <c r="L42" s="142" t="n">
        <f aca="false">L41+K42</f>
        <v>0</v>
      </c>
      <c r="M42" s="143"/>
      <c r="N42" s="144"/>
      <c r="O42" s="144"/>
    </row>
    <row r="43" s="69" customFormat="true" ht="22.5" hidden="false" customHeight="true" outlineLevel="0" collapsed="false">
      <c r="A43" s="134" t="n">
        <v>29</v>
      </c>
      <c r="B43" s="145" t="str">
        <f aca="false">IF(B42="Lu","Ma",IF(B42="Ma","Me", IF(B42="Me","Je", IF(B42="Je","Ve", IF(B42="Ve","Sa", IF(B42="Sa","Di", IF(B42="Di","Lu",)))))))</f>
        <v>Ma</v>
      </c>
      <c r="C43" s="136"/>
      <c r="D43" s="136"/>
      <c r="E43" s="136"/>
      <c r="F43" s="137"/>
      <c r="G43" s="138"/>
      <c r="H43" s="136"/>
      <c r="I43" s="139"/>
      <c r="J43" s="140" t="n">
        <f aca="false">(D43-C43-(F43-E43))*24-IF(OR(G43=$N$7,G43=$N$9),-I43,0)-IF(G43=$N$8,I43,0)</f>
        <v>0</v>
      </c>
      <c r="K43" s="141" t="n">
        <f aca="false">IF(H43="Demi-journée ",IF(B43="Lu",$J$5,IF(B43="Ma",$J$6,IF(B43="Me",$J$7,IF(B43="Je",$L$5,IF(B43="Ve",$L$6,IF(B43="Sa",$L$7,IF(B43="Di",$L$8,)))))))/2,0)+IF(H43="Journée entière",IF(B43="Lu",$J$5,IF(B43="Ma",$J$6,IF(B43="Me",$J$7,IF(B43="Je",$L$5,IF(B43="Ve",$L$6,IF(B43="Sa",$L$7,IF(B43="Di",$L$8,))))))),)+IF(B43="Lu",J43-$J$5,IF(B43="Ma",J43-$J$6,IF(B43="Me",J43-$J$7,IF(B43="Je",J43-$L$5,IF(B43="Ve",J43-$L$6,IF(B43="Sa",J43-$L$7,IF(B43="Di",J43-$L$8,)))))))</f>
        <v>0</v>
      </c>
      <c r="L43" s="142" t="n">
        <f aca="false">L42+K43</f>
        <v>0</v>
      </c>
      <c r="M43" s="143"/>
      <c r="N43" s="144"/>
      <c r="O43" s="144"/>
    </row>
    <row r="44" s="69" customFormat="true" ht="22.5" hidden="false" customHeight="true" outlineLevel="0" collapsed="false">
      <c r="A44" s="134" t="n">
        <v>30</v>
      </c>
      <c r="B44" s="145" t="str">
        <f aca="false">IF(B43="Lu","Ma",IF(B43="Ma","Me", IF(B43="Me","Je", IF(B43="Je","Ve", IF(B43="Ve","Sa", IF(B43="Sa","Di", IF(B43="Di","Lu",)))))))</f>
        <v>Me</v>
      </c>
      <c r="C44" s="136"/>
      <c r="D44" s="136"/>
      <c r="E44" s="136"/>
      <c r="F44" s="137"/>
      <c r="G44" s="138"/>
      <c r="H44" s="136"/>
      <c r="I44" s="139"/>
      <c r="J44" s="140" t="n">
        <f aca="false">(D44-C44-(F44-E44))*24-IF(OR(G44=$N$7,G44=$N$9),-I44,0)-IF(G44=$N$8,I44,0)</f>
        <v>0</v>
      </c>
      <c r="K44" s="141" t="n">
        <f aca="false">IF(H44="Demi-journée ",IF(B44="Lu",$J$5,IF(B44="Ma",$J$6,IF(B44="Me",$J$7,IF(B44="Je",$L$5,IF(B44="Ve",$L$6,IF(B44="Sa",$L$7,IF(B44="Di",$L$8,)))))))/2,0)+IF(H44="Journée entière",IF(B44="Lu",$J$5,IF(B44="Ma",$J$6,IF(B44="Me",$J$7,IF(B44="Je",$L$5,IF(B44="Ve",$L$6,IF(B44="Sa",$L$7,IF(B44="Di",$L$8,))))))),)+IF(B44="Lu",J44-$J$5,IF(B44="Ma",J44-$J$6,IF(B44="Me",J44-$J$7,IF(B44="Je",J44-$L$5,IF(B44="Ve",J44-$L$6,IF(B44="Sa",J44-$L$7,IF(B44="Di",J44-$L$8,)))))))</f>
        <v>0</v>
      </c>
      <c r="L44" s="142" t="n">
        <f aca="false">L43+K44</f>
        <v>0</v>
      </c>
      <c r="M44" s="143"/>
      <c r="N44" s="144"/>
      <c r="O44" s="144"/>
    </row>
    <row r="45" s="69" customFormat="true" ht="22.5" hidden="false" customHeight="true" outlineLevel="0" collapsed="false">
      <c r="A45" s="148" t="n">
        <v>31</v>
      </c>
      <c r="B45" s="149" t="str">
        <f aca="false">IF(B44="Lu","Ma",IF(B44="Ma","Me", IF(B44="Me","Je", IF(B44="Je","Ve", IF(B44="Ve","Sa", IF(B44="Sa","Di", IF(B44="Di","Lu",)))))))</f>
        <v>Je</v>
      </c>
      <c r="C45" s="150"/>
      <c r="D45" s="150"/>
      <c r="E45" s="150"/>
      <c r="F45" s="151"/>
      <c r="G45" s="152"/>
      <c r="H45" s="150"/>
      <c r="I45" s="95"/>
      <c r="J45" s="153" t="n">
        <f aca="false">(D45-C45-(F45-E45))*24-IF(OR(G45=$N$7,G45=$N$9),-I45,0)-IF(G45=$N$8,I45,0)</f>
        <v>0</v>
      </c>
      <c r="K45" s="154" t="n">
        <f aca="false">IF(H45="Demi-journée ",IF(B45="Lu",$J$5,IF(B45="Ma",$J$6,IF(B45="Me",$J$7,IF(B45="Je",$L$5,IF(B45="Ve",$L$6,IF(B45="Sa",$L$7,IF(B45="Di",$L$8,)))))))/2,0)+IF(H45="Journée entière",IF(B45="Lu",$J$5,IF(B45="Ma",$J$6,IF(B45="Me",$J$7,IF(B45="Je",$L$5,IF(B45="Ve",$L$6,IF(B45="Sa",$L$7,IF(B45="Di",$L$8,))))))),)+IF(B45="Lu",J45-$J$5,IF(B45="Ma",J45-$J$6,IF(B45="Me",J45-$J$7,IF(B45="Je",J45-$L$5,IF(B45="Ve",J45-$L$6,IF(B45="Sa",J45-$L$7,IF(B45="Di",J45-$L$8,)))))))</f>
        <v>0</v>
      </c>
      <c r="L45" s="155" t="n">
        <f aca="false">L44+K45</f>
        <v>0</v>
      </c>
      <c r="M45" s="143"/>
      <c r="N45" s="156"/>
      <c r="O45" s="156"/>
    </row>
    <row r="46" s="69" customFormat="true" ht="22.5" hidden="false" customHeight="true" outlineLevel="0" collapsed="false">
      <c r="A46" s="157"/>
      <c r="B46" s="158"/>
      <c r="C46" s="159"/>
      <c r="D46" s="159"/>
      <c r="E46" s="159"/>
      <c r="F46" s="159"/>
      <c r="G46" s="160"/>
      <c r="H46" s="160"/>
      <c r="I46" s="159"/>
      <c r="J46" s="161"/>
      <c r="K46" s="162"/>
      <c r="L46" s="162"/>
      <c r="M46" s="143"/>
      <c r="N46" s="163"/>
      <c r="O46" s="163"/>
    </row>
    <row r="47" s="69" customFormat="true" ht="20.25" hidden="false" customHeight="false" outlineLevel="0" collapsed="false">
      <c r="A47" s="158"/>
      <c r="B47" s="158"/>
      <c r="C47" s="158"/>
      <c r="D47" s="158"/>
      <c r="E47" s="158"/>
      <c r="F47" s="158"/>
      <c r="G47" s="158"/>
      <c r="H47" s="158"/>
      <c r="I47" s="158"/>
      <c r="J47" s="164"/>
      <c r="K47" s="164"/>
      <c r="L47" s="161"/>
      <c r="M47" s="158"/>
      <c r="N47" s="158"/>
      <c r="O47" s="158"/>
    </row>
    <row r="48" s="69" customFormat="true" ht="20.25" hidden="false" customHeight="false" outlineLevel="0" collapsed="false">
      <c r="A48" s="165" t="s">
        <v>90</v>
      </c>
      <c r="B48" s="158"/>
      <c r="C48" s="158"/>
      <c r="D48" s="158"/>
      <c r="E48" s="158"/>
      <c r="F48" s="158"/>
      <c r="G48" s="158"/>
      <c r="H48" s="158"/>
      <c r="I48" s="158"/>
      <c r="J48" s="164"/>
      <c r="K48" s="164"/>
      <c r="L48" s="166" t="n">
        <f aca="false">L45</f>
        <v>0</v>
      </c>
      <c r="M48" s="158"/>
      <c r="N48" s="158"/>
      <c r="O48" s="158"/>
    </row>
    <row r="49" s="74" customFormat="true" ht="19.5" hidden="false" customHeight="false" outlineLevel="0" collapsed="false">
      <c r="A49" s="167"/>
      <c r="B49" s="143"/>
      <c r="C49" s="143"/>
      <c r="D49" s="143"/>
      <c r="E49" s="143"/>
      <c r="F49" s="143"/>
      <c r="G49" s="143"/>
      <c r="H49" s="143"/>
      <c r="I49" s="143"/>
      <c r="J49" s="132"/>
      <c r="K49" s="132"/>
      <c r="L49" s="162"/>
      <c r="M49" s="143"/>
      <c r="N49" s="143"/>
      <c r="O49" s="143"/>
    </row>
    <row r="50" s="69" customFormat="true" ht="19.5" hidden="false" customHeight="false" outlineLevel="0" collapsed="false">
      <c r="A50" s="158"/>
      <c r="B50" s="158"/>
      <c r="C50" s="158"/>
      <c r="D50" s="158"/>
      <c r="E50" s="158"/>
      <c r="F50" s="158"/>
      <c r="G50" s="158"/>
      <c r="H50" s="158"/>
      <c r="I50" s="158"/>
      <c r="J50" s="164"/>
      <c r="K50" s="164"/>
      <c r="L50" s="164"/>
      <c r="M50" s="158"/>
      <c r="N50" s="158"/>
      <c r="O50" s="158"/>
    </row>
    <row r="51" s="69" customFormat="true" ht="19.5" hidden="false" customHeight="false" outlineLevel="0" collapsed="false">
      <c r="A51" s="165" t="s">
        <v>91</v>
      </c>
      <c r="B51" s="158"/>
      <c r="C51" s="158"/>
      <c r="D51" s="158"/>
      <c r="E51" s="158"/>
      <c r="F51" s="158"/>
      <c r="G51" s="158"/>
      <c r="H51" s="158"/>
      <c r="I51" s="158"/>
      <c r="J51" s="164"/>
      <c r="K51" s="164"/>
      <c r="L51" s="164"/>
      <c r="M51" s="158"/>
      <c r="N51" s="158"/>
      <c r="O51" s="158"/>
    </row>
    <row r="52" s="69" customFormat="true" ht="19.5" hidden="false" customHeight="false" outlineLevel="0" collapsed="false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</row>
    <row r="53" s="69" customFormat="true" ht="19.5" hidden="false" customHeight="false" outlineLevel="0" collapsed="false"/>
    <row r="54" s="69" customFormat="true" ht="19.5" hidden="false" customHeight="false" outlineLevel="0" collapsed="false">
      <c r="A54" s="168"/>
      <c r="B54" s="168"/>
      <c r="C54" s="168"/>
      <c r="D54" s="168"/>
      <c r="E54" s="168"/>
      <c r="F54" s="168"/>
    </row>
    <row r="55" s="69" customFormat="true" ht="19.5" hidden="false" customHeight="false" outlineLevel="0" collapsed="false"/>
    <row r="56" s="69" customFormat="true" ht="19.5" hidden="false" customHeight="false" outlineLevel="0" collapsed="false"/>
    <row r="57" s="69" customFormat="true" ht="19.5" hidden="false" customHeight="false" outlineLevel="0" collapsed="false"/>
    <row r="58" s="69" customFormat="true" ht="19.5" hidden="false" customHeight="false" outlineLevel="0" collapsed="false"/>
    <row r="59" s="69" customFormat="true" ht="19.5" hidden="false" customHeight="false" outlineLevel="0" collapsed="false"/>
    <row r="60" s="69" customFormat="true" ht="19.5" hidden="false" customHeight="false" outlineLevel="0" collapsed="false"/>
    <row r="61" s="69" customFormat="true" ht="19.5" hidden="false" customHeight="false" outlineLevel="0" collapsed="false"/>
    <row r="62" s="69" customFormat="true" ht="19.5" hidden="false" customHeight="false" outlineLevel="0" collapsed="false"/>
    <row r="63" s="69" customFormat="true" ht="19.5" hidden="false" customHeight="false" outlineLevel="0" collapsed="false"/>
    <row r="64" s="69" customFormat="true" ht="19.5" hidden="false" customHeight="false" outlineLevel="0" collapsed="false"/>
    <row r="65" s="69" customFormat="true" ht="19.5" hidden="false" customHeight="false" outlineLevel="0" collapsed="false"/>
    <row r="66" s="69" customFormat="true" ht="19.5" hidden="false" customHeight="false" outlineLevel="0" collapsed="false"/>
    <row r="67" s="69" customFormat="true" ht="19.5" hidden="false" customHeight="false" outlineLevel="0" collapsed="false"/>
    <row r="68" s="69" customFormat="true" ht="19.5" hidden="false" customHeight="false" outlineLevel="0" collapsed="false"/>
    <row r="69" s="69" customFormat="true" ht="19.5" hidden="false" customHeight="false" outlineLevel="0" collapsed="false"/>
    <row r="70" s="69" customFormat="true" ht="19.5" hidden="false" customHeight="false" outlineLevel="0" collapsed="false"/>
    <row r="71" s="69" customFormat="true" ht="19.5" hidden="false" customHeight="false" outlineLevel="0" collapsed="false"/>
    <row r="72" s="69" customFormat="true" ht="19.5" hidden="false" customHeight="false" outlineLevel="0" collapsed="false"/>
    <row r="73" s="69" customFormat="true" ht="19.5" hidden="false" customHeight="false" outlineLevel="0" collapsed="false"/>
    <row r="74" s="69" customFormat="true" ht="19.5" hidden="false" customHeight="false" outlineLevel="0" collapsed="false"/>
    <row r="75" s="69" customFormat="true" ht="19.5" hidden="false" customHeight="false" outlineLevel="0" collapsed="false"/>
    <row r="76" s="69" customFormat="true" ht="19.5" hidden="false" customHeight="false" outlineLevel="0" collapsed="false"/>
  </sheetData>
  <sheetProtection algorithmName="SHA-512" hashValue="n5SiF8n6o2SeOI+DZCqLxDe2Fpj+Jy0DWXip2c8yf3RunANnRFamIo9x1cRxMK7jiJ82XOqnyxr0klbDsDrilg==" saltValue="wjGVcDQEHu3dzUG+BlNC7g==" spinCount="100000" sheet="true" selectLockedCells="true"/>
  <mergeCells count="43">
    <mergeCell ref="A3:F3"/>
    <mergeCell ref="N3:O3"/>
    <mergeCell ref="A5:D5"/>
    <mergeCell ref="E5:F5"/>
    <mergeCell ref="A6:D6"/>
    <mergeCell ref="E6:F6"/>
    <mergeCell ref="A7:D7"/>
    <mergeCell ref="E7:F7"/>
    <mergeCell ref="A8:D8"/>
    <mergeCell ref="E8:F8"/>
    <mergeCell ref="N11:O13"/>
    <mergeCell ref="A13:C13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44:O44"/>
    <mergeCell ref="N45:O45"/>
  </mergeCells>
  <conditionalFormatting sqref="L5:L8 A15:L46">
    <cfRule type="expression" priority="2" aboveAverage="0" equalAverage="0" bottom="0" percent="0" rank="0" text="" dxfId="0">
      <formula>$G5="MAT = maternité"</formula>
    </cfRule>
    <cfRule type="expression" priority="3" aboveAverage="0" equalAverage="0" bottom="0" percent="0" rank="0" text="" dxfId="1">
      <formula>$G5="RC = réunions/cours"</formula>
    </cfRule>
    <cfRule type="expression" priority="4" aboveAverage="0" equalAverage="0" bottom="0" percent="0" rank="0" text="" dxfId="2">
      <formula>$G5="CO = compensation"</formula>
    </cfRule>
    <cfRule type="expression" priority="5" aboveAverage="0" equalAverage="0" bottom="0" percent="0" rank="0" text="" dxfId="3">
      <formula>$G5="CP = jours de congé payés"</formula>
    </cfRule>
    <cfRule type="expression" priority="6" aboveAverage="0" equalAverage="0" bottom="0" percent="0" rank="0" text="" dxfId="4">
      <formula>$G5="AC = accident"</formula>
    </cfRule>
    <cfRule type="expression" priority="7" aboveAverage="0" equalAverage="0" bottom="0" percent="0" rank="0" text="" dxfId="5">
      <formula>$G5="MA = maladie"</formula>
    </cfRule>
    <cfRule type="expression" priority="8" aboveAverage="0" equalAverage="0" bottom="0" percent="0" rank="0" text="" dxfId="6">
      <formula>$G5="JF = jour férié"</formula>
    </cfRule>
    <cfRule type="expression" priority="9" aboveAverage="0" equalAverage="0" bottom="0" percent="0" rank="0" text="" dxfId="7">
      <formula>$G5="VA = vacances"</formula>
    </cfRule>
  </conditionalFormatting>
  <conditionalFormatting sqref="L48:L49">
    <cfRule type="expression" priority="10" aboveAverage="0" equalAverage="0" bottom="0" percent="0" rank="0" text="" dxfId="8">
      <formula>$G48="MU = Mutterschaft"</formula>
    </cfRule>
    <cfRule type="expression" priority="11" aboveAverage="0" equalAverage="0" bottom="0" percent="0" rank="0" text="" dxfId="9">
      <formula>$G48="TK = Tagungen/Kurse"</formula>
    </cfRule>
    <cfRule type="expression" priority="12" aboveAverage="0" equalAverage="0" bottom="0" percent="0" rank="0" text="" dxfId="10">
      <formula>$G48="KO = Kompensation"</formula>
    </cfRule>
    <cfRule type="expression" priority="13" aboveAverage="0" equalAverage="0" bottom="0" percent="0" rank="0" text="" dxfId="11">
      <formula>$G48="BE = Bez. Urlaubstage"</formula>
    </cfRule>
    <cfRule type="expression" priority="14" aboveAverage="0" equalAverage="0" bottom="0" percent="0" rank="0" text="" dxfId="12">
      <formula>$G48="UN = Unfall"</formula>
    </cfRule>
    <cfRule type="expression" priority="15" aboveAverage="0" equalAverage="0" bottom="0" percent="0" rank="0" text="" dxfId="13">
      <formula>$G48="KR = Krankheit"</formula>
    </cfRule>
    <cfRule type="expression" priority="16" aboveAverage="0" equalAverage="0" bottom="0" percent="0" rank="0" text="" dxfId="14">
      <formula>$G48="FT = Feiertag"</formula>
    </cfRule>
    <cfRule type="expression" priority="17" aboveAverage="0" equalAverage="0" bottom="0" percent="0" rank="0" text="" dxfId="15">
      <formula>$G48="FE = Ferien"</formula>
    </cfRule>
  </conditionalFormatting>
  <conditionalFormatting sqref="J5:J7">
    <cfRule type="expression" priority="18" aboveAverage="0" equalAverage="0" bottom="0" percent="0" rank="0" text="" dxfId="16">
      <formula>$G5="MU = Mutterschaft"</formula>
    </cfRule>
    <cfRule type="expression" priority="19" aboveAverage="0" equalAverage="0" bottom="0" percent="0" rank="0" text="" dxfId="17">
      <formula>$G5="TK = Tagungen/Kurse"</formula>
    </cfRule>
    <cfRule type="expression" priority="20" aboveAverage="0" equalAverage="0" bottom="0" percent="0" rank="0" text="" dxfId="18">
      <formula>$G5="KO = Kompensation"</formula>
    </cfRule>
    <cfRule type="expression" priority="21" aboveAverage="0" equalAverage="0" bottom="0" percent="0" rank="0" text="" dxfId="19">
      <formula>$G5="BE = Bez. Urlaubstage"</formula>
    </cfRule>
    <cfRule type="expression" priority="22" aboveAverage="0" equalAverage="0" bottom="0" percent="0" rank="0" text="" dxfId="20">
      <formula>$G5="UN = Unfall"</formula>
    </cfRule>
    <cfRule type="expression" priority="23" aboveAverage="0" equalAverage="0" bottom="0" percent="0" rank="0" text="" dxfId="21">
      <formula>$G5="KR = Krankheit"</formula>
    </cfRule>
    <cfRule type="expression" priority="24" aboveAverage="0" equalAverage="0" bottom="0" percent="0" rank="0" text="" dxfId="22">
      <formula>$G5="FT = Feiertag"</formula>
    </cfRule>
    <cfRule type="expression" priority="25" aboveAverage="0" equalAverage="0" bottom="0" percent="0" rank="0" text="" dxfId="23">
      <formula>$G5="FE = Ferien"</formula>
    </cfRule>
  </conditionalFormatting>
  <conditionalFormatting sqref="L13">
    <cfRule type="expression" priority="26" aboveAverage="0" equalAverage="0" bottom="0" percent="0" rank="0" text="" dxfId="24">
      <formula>$G13="MU = Mutterschaft"</formula>
    </cfRule>
    <cfRule type="expression" priority="27" aboveAverage="0" equalAverage="0" bottom="0" percent="0" rank="0" text="" dxfId="25">
      <formula>$G13="TK = Tagungen/Kurse"</formula>
    </cfRule>
    <cfRule type="expression" priority="28" aboveAverage="0" equalAverage="0" bottom="0" percent="0" rank="0" text="" dxfId="26">
      <formula>$G13="KO = Kompensation"</formula>
    </cfRule>
    <cfRule type="expression" priority="29" aboveAverage="0" equalAverage="0" bottom="0" percent="0" rank="0" text="" dxfId="27">
      <formula>$G13="BE = Bez. Urlaubstage"</formula>
    </cfRule>
    <cfRule type="expression" priority="30" aboveAverage="0" equalAverage="0" bottom="0" percent="0" rank="0" text="" dxfId="28">
      <formula>$G13="UN = Unfall"</formula>
    </cfRule>
    <cfRule type="expression" priority="31" aboveAverage="0" equalAverage="0" bottom="0" percent="0" rank="0" text="" dxfId="29">
      <formula>$G13="KR = Krankheit"</formula>
    </cfRule>
    <cfRule type="expression" priority="32" aboveAverage="0" equalAverage="0" bottom="0" percent="0" rank="0" text="" dxfId="30">
      <formula>$G13="FT = Feiertag"</formula>
    </cfRule>
    <cfRule type="expression" priority="33" aboveAverage="0" equalAverage="0" bottom="0" percent="0" rank="0" text="" dxfId="31">
      <formula>$G13="FE = Ferien"</formula>
    </cfRule>
  </conditionalFormatting>
  <conditionalFormatting sqref="A15:L45">
    <cfRule type="expression" priority="34" aboveAverage="0" equalAverage="0" bottom="0" percent="0" rank="0" text="" dxfId="32">
      <formula>$B15="Di"</formula>
    </cfRule>
    <cfRule type="expression" priority="35" aboveAverage="0" equalAverage="0" bottom="0" percent="0" rank="0" text="" dxfId="33">
      <formula>$G15="JL = jour libre hebdomadaire"</formula>
    </cfRule>
    <cfRule type="expression" priority="36" aboveAverage="0" equalAverage="0" bottom="0" percent="0" rank="0" text="" dxfId="34">
      <formula>$G15="AB = absence brève"</formula>
    </cfRule>
  </conditionalFormatting>
  <dataValidations count="7">
    <dataValidation allowBlank="true" operator="between" showDropDown="false" showErrorMessage="true" showInputMessage="true" sqref="G15:G46" type="list">
      <formula1>Legenden</formula1>
      <formula2>0</formula2>
    </dataValidation>
    <dataValidation allowBlank="true" operator="between" showDropDown="false" showErrorMessage="true" showInputMessage="true" sqref="H46" type="list">
      <formula1>IF(ISTEXT(G46)=1,Ferien,0)</formula1>
      <formula2>0</formula2>
    </dataValidation>
    <dataValidation allowBlank="true" operator="between" showDropDown="false" showErrorMessage="true" showInputMessage="true" sqref="I46" type="time">
      <formula1>0</formula1>
      <formula2>0.583333333333333</formula2>
    </dataValidation>
    <dataValidation allowBlank="true" error="Bitte geben Sie die Uhrzeit mit Doppeltpunkt an. Beispiel: 00:00" errorTitle="Ungültiges Format" operator="between" showDropDown="false" showErrorMessage="true" showInputMessage="true" sqref="C15:F45" type="time">
      <formula1>0</formula1>
      <formula2>0.999305555555556</formula2>
    </dataValidation>
    <dataValidation allowBlank="true" errorTitle="Ungültiges Format" operator="between" showDropDown="false" showErrorMessage="true" showInputMessage="true" sqref="I15:I45" type="decimal">
      <formula1>0</formula1>
      <formula2>14</formula2>
    </dataValidation>
    <dataValidation allowBlank="true" operator="between" showDropDown="false" showErrorMessage="true" showInputMessage="true" sqref="H15:H45" type="list">
      <formula1>IF(OR(G15="VA = vacances",G15="JF = jour férié",G15="JL = jour libre hebdomadaire"),Ferien,0)</formula1>
      <formula2>0</formula2>
    </dataValidation>
    <dataValidation allowBlank="true" operator="between" showDropDown="false" showErrorMessage="true" showInputMessage="true" sqref="B15" type="list">
      <formula1>Tage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&amp;RPK Coiffure, Version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74"/>
  <sheetViews>
    <sheetView showFormulas="false" showGridLines="fals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B15" activeCellId="0" sqref="B15"/>
    </sheetView>
  </sheetViews>
  <sheetFormatPr defaultColWidth="11.43359375" defaultRowHeight="15" zeroHeight="false" outlineLevelRow="0" outlineLevelCol="0"/>
  <cols>
    <col collapsed="false" customWidth="true" hidden="false" outlineLevel="0" max="1" min="1" style="49" width="13.14"/>
    <col collapsed="false" customWidth="true" hidden="false" outlineLevel="0" max="2" min="2" style="49" width="14.43"/>
    <col collapsed="false" customWidth="true" hidden="false" outlineLevel="0" max="6" min="3" style="49" width="10.71"/>
    <col collapsed="false" customWidth="true" hidden="false" outlineLevel="0" max="7" min="7" style="49" width="36"/>
    <col collapsed="false" customWidth="true" hidden="false" outlineLevel="0" max="8" min="8" style="49" width="18.85"/>
    <col collapsed="false" customWidth="true" hidden="false" outlineLevel="0" max="9" min="9" style="49" width="22.43"/>
    <col collapsed="false" customWidth="true" hidden="false" outlineLevel="0" max="12" min="10" style="49" width="15.71"/>
    <col collapsed="false" customWidth="true" hidden="false" outlineLevel="0" max="13" min="13" style="49" width="1.71"/>
    <col collapsed="false" customWidth="true" hidden="false" outlineLevel="0" max="15" min="14" style="49" width="35.71"/>
    <col collapsed="false" customWidth="false" hidden="false" outlineLevel="0" max="1024" min="16" style="49" width="11.42"/>
  </cols>
  <sheetData>
    <row r="1" s="57" customFormat="true" ht="24" hidden="false" customHeight="false" outlineLevel="0" collapsed="false">
      <c r="A1" s="55" t="s">
        <v>0</v>
      </c>
      <c r="B1" s="55"/>
      <c r="C1" s="55"/>
      <c r="D1" s="55"/>
      <c r="E1" s="55"/>
      <c r="F1" s="55"/>
      <c r="G1" s="56"/>
      <c r="H1" s="56"/>
      <c r="I1" s="56"/>
      <c r="J1" s="56"/>
      <c r="K1" s="56"/>
      <c r="M1" s="56"/>
      <c r="N1" s="58" t="s">
        <v>31</v>
      </c>
      <c r="O1" s="59" t="n">
        <f aca="false">'Vue d’ensemble'!O1</f>
        <v>2019</v>
      </c>
    </row>
    <row r="2" customFormat="false" ht="6.75" hidden="false" customHeight="true" outlineLevel="0" collapsed="false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1"/>
      <c r="N2" s="61"/>
      <c r="O2" s="62"/>
    </row>
    <row r="3" s="69" customFormat="true" ht="16.5" hidden="false" customHeight="true" outlineLevel="0" collapsed="false">
      <c r="A3" s="63" t="s">
        <v>66</v>
      </c>
      <c r="B3" s="63"/>
      <c r="C3" s="63"/>
      <c r="D3" s="63"/>
      <c r="E3" s="63"/>
      <c r="F3" s="63"/>
      <c r="G3" s="64"/>
      <c r="H3" s="65"/>
      <c r="I3" s="66" t="s">
        <v>67</v>
      </c>
      <c r="J3" s="67" t="s">
        <v>68</v>
      </c>
      <c r="K3" s="68" t="s">
        <v>67</v>
      </c>
      <c r="L3" s="67" t="s">
        <v>68</v>
      </c>
      <c r="M3" s="64"/>
      <c r="N3" s="63" t="s">
        <v>69</v>
      </c>
      <c r="O3" s="63"/>
    </row>
    <row r="4" s="74" customFormat="true" ht="6.75" hidden="false" customHeight="true" outlineLevel="0" collapsed="false">
      <c r="A4" s="70"/>
      <c r="B4" s="64"/>
      <c r="C4" s="64"/>
      <c r="D4" s="71"/>
      <c r="E4" s="64"/>
      <c r="F4" s="71"/>
      <c r="G4" s="64"/>
      <c r="H4" s="64"/>
      <c r="I4" s="72"/>
      <c r="J4" s="64"/>
      <c r="K4" s="73"/>
      <c r="L4" s="71"/>
      <c r="M4" s="64"/>
      <c r="N4" s="70"/>
      <c r="O4" s="71"/>
    </row>
    <row r="5" s="69" customFormat="true" ht="19.5" hidden="false" customHeight="false" outlineLevel="0" collapsed="false">
      <c r="A5" s="75" t="s">
        <v>70</v>
      </c>
      <c r="B5" s="75"/>
      <c r="C5" s="75"/>
      <c r="D5" s="75"/>
      <c r="E5" s="76" t="str">
        <f aca="false">CONCATENATE('Vue d’ensemble'!D5," ",'Vue d’ensemble'!D4)</f>
        <v>Marie Modèle</v>
      </c>
      <c r="F5" s="76"/>
      <c r="G5" s="77"/>
      <c r="I5" s="78" t="s">
        <v>71</v>
      </c>
      <c r="J5" s="79" t="n">
        <v>0</v>
      </c>
      <c r="K5" s="80" t="s">
        <v>72</v>
      </c>
      <c r="L5" s="81" t="n">
        <v>0</v>
      </c>
      <c r="M5" s="74"/>
      <c r="N5" s="82" t="s">
        <v>45</v>
      </c>
      <c r="O5" s="83" t="s">
        <v>52</v>
      </c>
    </row>
    <row r="6" s="69" customFormat="true" ht="20.25" hidden="false" customHeight="false" outlineLevel="0" collapsed="false">
      <c r="A6" s="75" t="s">
        <v>12</v>
      </c>
      <c r="B6" s="75"/>
      <c r="C6" s="75"/>
      <c r="D6" s="75"/>
      <c r="E6" s="84" t="n">
        <f aca="false">'Vue d’ensemble'!J9</f>
        <v>100</v>
      </c>
      <c r="F6" s="84"/>
      <c r="G6" s="77"/>
      <c r="I6" s="78" t="s">
        <v>73</v>
      </c>
      <c r="J6" s="79" t="n">
        <v>0</v>
      </c>
      <c r="K6" s="80" t="s">
        <v>74</v>
      </c>
      <c r="L6" s="81" t="n">
        <v>0</v>
      </c>
      <c r="M6" s="74"/>
      <c r="N6" s="85" t="s">
        <v>46</v>
      </c>
      <c r="O6" s="86" t="s">
        <v>61</v>
      </c>
    </row>
    <row r="7" s="69" customFormat="true" ht="19.5" hidden="false" customHeight="false" outlineLevel="0" collapsed="false">
      <c r="A7" s="75" t="s">
        <v>75</v>
      </c>
      <c r="B7" s="75"/>
      <c r="C7" s="75"/>
      <c r="D7" s="75"/>
      <c r="E7" s="87" t="n">
        <f aca="false">SUM(J5:J7,L5:L8)</f>
        <v>0</v>
      </c>
      <c r="F7" s="87"/>
      <c r="G7" s="77"/>
      <c r="I7" s="78" t="s">
        <v>76</v>
      </c>
      <c r="J7" s="79" t="n">
        <v>0</v>
      </c>
      <c r="K7" s="80" t="s">
        <v>77</v>
      </c>
      <c r="L7" s="81" t="n">
        <v>0</v>
      </c>
      <c r="M7" s="74"/>
      <c r="N7" s="88" t="s">
        <v>48</v>
      </c>
      <c r="O7" s="89" t="s">
        <v>58</v>
      </c>
    </row>
    <row r="8" s="69" customFormat="true" ht="20.25" hidden="false" customHeight="false" outlineLevel="0" collapsed="false">
      <c r="A8" s="90" t="s">
        <v>14</v>
      </c>
      <c r="B8" s="90"/>
      <c r="C8" s="90"/>
      <c r="D8" s="90"/>
      <c r="E8" s="91" t="str">
        <f aca="false">'Vue d’ensemble'!J11</f>
        <v>variable</v>
      </c>
      <c r="F8" s="91"/>
      <c r="G8" s="77"/>
      <c r="H8" s="77"/>
      <c r="I8" s="92"/>
      <c r="J8" s="93"/>
      <c r="K8" s="94" t="s">
        <v>78</v>
      </c>
      <c r="L8" s="95" t="n">
        <v>0</v>
      </c>
      <c r="M8" s="74"/>
      <c r="N8" s="96" t="s">
        <v>63</v>
      </c>
      <c r="O8" s="97" t="s">
        <v>65</v>
      </c>
    </row>
    <row r="9" s="69" customFormat="true" ht="20.25" hidden="false" customHeight="false" outlineLevel="0" collapsed="false">
      <c r="M9" s="74"/>
      <c r="N9" s="98" t="s">
        <v>50</v>
      </c>
      <c r="O9" s="99" t="s">
        <v>55</v>
      </c>
    </row>
    <row r="10" s="74" customFormat="true" ht="6.75" hidden="false" customHeight="true" outlineLevel="0" collapsed="false">
      <c r="A10" s="100"/>
      <c r="B10" s="100"/>
      <c r="C10" s="101"/>
      <c r="D10" s="101"/>
      <c r="E10" s="102"/>
      <c r="F10" s="102"/>
      <c r="G10" s="102"/>
      <c r="H10" s="102"/>
      <c r="J10" s="102"/>
    </row>
    <row r="11" s="111" customFormat="true" ht="44.25" hidden="false" customHeight="true" outlineLevel="0" collapsed="false">
      <c r="A11" s="103" t="s">
        <v>79</v>
      </c>
      <c r="B11" s="104" t="s">
        <v>67</v>
      </c>
      <c r="C11" s="104" t="s">
        <v>80</v>
      </c>
      <c r="D11" s="104" t="s">
        <v>81</v>
      </c>
      <c r="E11" s="105" t="s">
        <v>82</v>
      </c>
      <c r="F11" s="106" t="s">
        <v>83</v>
      </c>
      <c r="G11" s="103" t="s">
        <v>84</v>
      </c>
      <c r="H11" s="105" t="s">
        <v>85</v>
      </c>
      <c r="I11" s="106" t="s">
        <v>86</v>
      </c>
      <c r="J11" s="107" t="s">
        <v>87</v>
      </c>
      <c r="K11" s="105" t="s">
        <v>88</v>
      </c>
      <c r="L11" s="108" t="s">
        <v>28</v>
      </c>
      <c r="M11" s="109"/>
      <c r="N11" s="110" t="s">
        <v>29</v>
      </c>
      <c r="O11" s="110"/>
    </row>
    <row r="12" s="109" customFormat="true" ht="6.75" hidden="false" customHeight="true" outlineLevel="0" collapsed="false">
      <c r="A12" s="112"/>
      <c r="E12" s="100"/>
      <c r="F12" s="113"/>
      <c r="G12" s="114"/>
      <c r="H12" s="100"/>
      <c r="I12" s="115"/>
      <c r="J12" s="116"/>
      <c r="K12" s="117"/>
      <c r="L12" s="118"/>
      <c r="N12" s="110"/>
      <c r="O12" s="110"/>
    </row>
    <row r="13" s="69" customFormat="true" ht="22.5" hidden="false" customHeight="true" outlineLevel="0" collapsed="false">
      <c r="A13" s="119" t="s">
        <v>89</v>
      </c>
      <c r="B13" s="119"/>
      <c r="C13" s="119"/>
      <c r="D13" s="120"/>
      <c r="E13" s="120"/>
      <c r="F13" s="121"/>
      <c r="G13" s="122"/>
      <c r="H13" s="123"/>
      <c r="I13" s="121"/>
      <c r="J13" s="124"/>
      <c r="K13" s="125"/>
      <c r="L13" s="126" t="n">
        <f aca="false">Janvier!L48</f>
        <v>0</v>
      </c>
      <c r="M13" s="74"/>
      <c r="N13" s="110"/>
      <c r="O13" s="110"/>
    </row>
    <row r="14" s="74" customFormat="true" ht="6.75" hidden="false" customHeight="true" outlineLevel="0" collapsed="false">
      <c r="A14" s="127"/>
      <c r="E14" s="101"/>
      <c r="F14" s="128"/>
      <c r="G14" s="129"/>
      <c r="H14" s="130"/>
      <c r="I14" s="71"/>
      <c r="J14" s="131"/>
      <c r="K14" s="132"/>
      <c r="L14" s="133"/>
      <c r="N14" s="70"/>
      <c r="O14" s="71"/>
    </row>
    <row r="15" s="69" customFormat="true" ht="22.5" hidden="false" customHeight="true" outlineLevel="0" collapsed="false">
      <c r="A15" s="134" t="n">
        <v>1</v>
      </c>
      <c r="B15" s="169" t="str">
        <f aca="false">IF(Janvier!B45="Lu","Ma",IF(Janvier!B45="Ma","Me", IF(Janvier!B45="Me","Je", IF(Janvier!B45="Je","Ve", IF(Janvier!B45="Ve","Sa", IF(Janvier!B45="Sa","Di", IF(Janvier!B45="Di","Lu",)))))))</f>
        <v>Ve</v>
      </c>
      <c r="C15" s="136"/>
      <c r="D15" s="136"/>
      <c r="E15" s="136"/>
      <c r="F15" s="137"/>
      <c r="G15" s="138"/>
      <c r="H15" s="136"/>
      <c r="I15" s="139"/>
      <c r="J15" s="140" t="n">
        <f aca="false">(D15-C15-(F15-E15))*24-IF(OR(G15=$N$7,G15=$N$9),-I15,0)-IF(G15=$N$8,I15,0)</f>
        <v>0</v>
      </c>
      <c r="K15" s="141" t="n">
        <f aca="false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142" t="n">
        <f aca="false">L13+K15</f>
        <v>0</v>
      </c>
      <c r="M15" s="143"/>
      <c r="N15" s="144"/>
      <c r="O15" s="144"/>
    </row>
    <row r="16" s="69" customFormat="true" ht="22.5" hidden="false" customHeight="true" outlineLevel="0" collapsed="false">
      <c r="A16" s="134" t="n">
        <v>2</v>
      </c>
      <c r="B16" s="145" t="str">
        <f aca="false">IF(B15="Lu","Ma",IF(B15="Ma","Me", IF(B15="Me","Je", IF(B15="Je","Ve", IF(B15="Ve","Sa", IF(B15="Sa","Di", IF(B15="Di","Lu",)))))))</f>
        <v>Sa</v>
      </c>
      <c r="C16" s="136"/>
      <c r="D16" s="136"/>
      <c r="E16" s="136"/>
      <c r="F16" s="137"/>
      <c r="G16" s="138"/>
      <c r="H16" s="136"/>
      <c r="I16" s="139"/>
      <c r="J16" s="140" t="n">
        <f aca="false">(D16-C16-(F16-E16))*24-IF(OR(G16=$N$7,G16=$N$9),-I16,0)-IF(G16=$N$8,I16,0)</f>
        <v>0</v>
      </c>
      <c r="K16" s="141" t="n">
        <f aca="false">IF(H16="Demi-journée ",IF(B16="Lu",$J$5,IF(B16="Ma",$J$6,IF(B16="Me",$J$7,IF(B16="Je",$L$5,IF(B16="Ve",$L$6,IF(B16="Sa",$L$7,IF(B16="Di",$L$8,)))))))/2,0)+IF(H16="Journée entière",IF(B16="Lu",$J$5,IF(B16="Ma",$J$6,IF(B16="Me",$J$7,IF(B16="Je",$L$5,IF(B16="Ve",$L$6,IF(B16="Sa",$L$7,IF(B16="Di",$L$8,))))))),)+IF(B16="Lu",J16-$J$5,IF(B16="Ma",J16-$J$6,IF(B16="Me",J16-$J$7,IF(B16="Je",J16-$L$5,IF(B16="Ve",J16-$L$6,IF(B16="Sa",J16-$L$7,IF(B16="Di",J16-$L$8,)))))))</f>
        <v>0</v>
      </c>
      <c r="L16" s="142" t="n">
        <f aca="false">L15+K16</f>
        <v>0</v>
      </c>
      <c r="M16" s="143"/>
      <c r="N16" s="144"/>
      <c r="O16" s="144"/>
    </row>
    <row r="17" s="69" customFormat="true" ht="22.5" hidden="false" customHeight="true" outlineLevel="0" collapsed="false">
      <c r="A17" s="134" t="n">
        <v>3</v>
      </c>
      <c r="B17" s="145" t="str">
        <f aca="false">IF(B16="Lu","Ma",IF(B16="Ma","Me", IF(B16="Me","Je", IF(B16="Je","Ve", IF(B16="Ve","Sa", IF(B16="Sa","Di", IF(B16="Di","Lu",)))))))</f>
        <v>Di</v>
      </c>
      <c r="C17" s="136"/>
      <c r="D17" s="136"/>
      <c r="E17" s="136"/>
      <c r="F17" s="137"/>
      <c r="G17" s="138"/>
      <c r="H17" s="136"/>
      <c r="I17" s="139"/>
      <c r="J17" s="140" t="n">
        <f aca="false">(D17-C17-(F17-E17))*24-IF(OR(G17=$N$7,G17=$N$9),-I17,0)-IF(G17=$N$8,I17,0)</f>
        <v>0</v>
      </c>
      <c r="K17" s="141" t="n">
        <f aca="false">IF(H17="Demi-journée ",IF(B17="Lu",$J$5,IF(B17="Ma",$J$6,IF(B17="Me",$J$7,IF(B17="Je",$L$5,IF(B17="Ve",$L$6,IF(B17="Sa",$L$7,IF(B17="Di",$L$8,)))))))/2,0)+IF(H17="Journée entière",IF(B17="Lu",$J$5,IF(B17="Ma",$J$6,IF(B17="Me",$J$7,IF(B17="Je",$L$5,IF(B17="Ve",$L$6,IF(B17="Sa",$L$7,IF(B17="Di",$L$8,))))))),)+IF(B17="Lu",J17-$J$5,IF(B17="Ma",J17-$J$6,IF(B17="Me",J17-$J$7,IF(B17="Je",J17-$L$5,IF(B17="Ve",J17-$L$6,IF(B17="Sa",J17-$L$7,IF(B17="Di",J17-$L$8,)))))))</f>
        <v>0</v>
      </c>
      <c r="L17" s="142" t="n">
        <f aca="false">L16+K17</f>
        <v>0</v>
      </c>
      <c r="M17" s="143"/>
      <c r="N17" s="144"/>
      <c r="O17" s="144"/>
    </row>
    <row r="18" s="69" customFormat="true" ht="22.5" hidden="false" customHeight="true" outlineLevel="0" collapsed="false">
      <c r="A18" s="134" t="n">
        <v>4</v>
      </c>
      <c r="B18" s="145" t="str">
        <f aca="false">IF(B17="Lu","Ma",IF(B17="Ma","Me", IF(B17="Me","Je", IF(B17="Je","Ve", IF(B17="Ve","Sa", IF(B17="Sa","Di", IF(B17="Di","Lu",)))))))</f>
        <v>Lu</v>
      </c>
      <c r="C18" s="136"/>
      <c r="D18" s="136"/>
      <c r="E18" s="136"/>
      <c r="F18" s="137"/>
      <c r="G18" s="138"/>
      <c r="H18" s="136"/>
      <c r="I18" s="139"/>
      <c r="J18" s="140" t="n">
        <f aca="false">(D18-C18-(F18-E18))*24-IF(OR(G18=$N$7,G18=$N$9),-I18,0)-IF(G18=$N$8,I18,0)</f>
        <v>0</v>
      </c>
      <c r="K18" s="141" t="n">
        <f aca="false">IF(H18="Demi-journée ",IF(B18="Lu",$J$5,IF(B18="Ma",$J$6,IF(B18="Me",$J$7,IF(B18="Je",$L$5,IF(B18="Ve",$L$6,IF(B18="Sa",$L$7,IF(B18="Di",$L$8,)))))))/2,0)+IF(H18="Journée entière",IF(B18="Lu",$J$5,IF(B18="Ma",$J$6,IF(B18="Me",$J$7,IF(B18="Je",$L$5,IF(B18="Ve",$L$6,IF(B18="Sa",$L$7,IF(B18="Di",$L$8,))))))),)+IF(B18="Lu",J18-$J$5,IF(B18="Ma",J18-$J$6,IF(B18="Me",J18-$J$7,IF(B18="Je",J18-$L$5,IF(B18="Ve",J18-$L$6,IF(B18="Sa",J18-$L$7,IF(B18="Di",J18-$L$8,)))))))</f>
        <v>0</v>
      </c>
      <c r="L18" s="142" t="n">
        <f aca="false">L17+K18</f>
        <v>0</v>
      </c>
      <c r="M18" s="143"/>
      <c r="N18" s="144"/>
      <c r="O18" s="144"/>
    </row>
    <row r="19" s="69" customFormat="true" ht="22.5" hidden="false" customHeight="true" outlineLevel="0" collapsed="false">
      <c r="A19" s="134" t="n">
        <v>5</v>
      </c>
      <c r="B19" s="145" t="str">
        <f aca="false">IF(B18="Lu","Ma",IF(B18="Ma","Me", IF(B18="Me","Je", IF(B18="Je","Ve", IF(B18="Ve","Sa", IF(B18="Sa","Di", IF(B18="Di","Lu",)))))))</f>
        <v>Ma</v>
      </c>
      <c r="C19" s="136"/>
      <c r="D19" s="136"/>
      <c r="E19" s="136"/>
      <c r="F19" s="137"/>
      <c r="G19" s="138"/>
      <c r="H19" s="136"/>
      <c r="I19" s="139"/>
      <c r="J19" s="140" t="n">
        <f aca="false">(D19-C19-(F19-E19))*24-IF(OR(G19=$N$7,G19=$N$9),-I19,0)-IF(G19=$N$8,I19,0)</f>
        <v>0</v>
      </c>
      <c r="K19" s="141" t="n">
        <f aca="false">IF(H19="Demi-journée ",IF(B19="Lu",$J$5,IF(B19="Ma",$J$6,IF(B19="Me",$J$7,IF(B19="Je",$L$5,IF(B19="Ve",$L$6,IF(B19="Sa",$L$7,IF(B19="Di",$L$8,)))))))/2,0)+IF(H19="Journée entière",IF(B19="Lu",$J$5,IF(B19="Ma",$J$6,IF(B19="Me",$J$7,IF(B19="Je",$L$5,IF(B19="Ve",$L$6,IF(B19="Sa",$L$7,IF(B19="Di",$L$8,))))))),)+IF(B19="Lu",J19-$J$5,IF(B19="Ma",J19-$J$6,IF(B19="Me",J19-$J$7,IF(B19="Je",J19-$L$5,IF(B19="Ve",J19-$L$6,IF(B19="Sa",J19-$L$7,IF(B19="Di",J19-$L$8,)))))))</f>
        <v>0</v>
      </c>
      <c r="L19" s="142" t="n">
        <f aca="false">L18+K19</f>
        <v>0</v>
      </c>
      <c r="M19" s="143"/>
      <c r="N19" s="144"/>
      <c r="O19" s="144"/>
    </row>
    <row r="20" s="69" customFormat="true" ht="22.5" hidden="false" customHeight="true" outlineLevel="0" collapsed="false">
      <c r="A20" s="134" t="n">
        <v>6</v>
      </c>
      <c r="B20" s="145" t="str">
        <f aca="false">IF(B19="Lu","Ma",IF(B19="Ma","Me", IF(B19="Me","Je", IF(B19="Je","Ve", IF(B19="Ve","Sa", IF(B19="Sa","Di", IF(B19="Di","Lu",)))))))</f>
        <v>Me</v>
      </c>
      <c r="C20" s="136"/>
      <c r="D20" s="136"/>
      <c r="E20" s="136"/>
      <c r="F20" s="137"/>
      <c r="G20" s="138"/>
      <c r="H20" s="136"/>
      <c r="I20" s="139"/>
      <c r="J20" s="140" t="n">
        <f aca="false">(D20-C20-(F20-E20))*24-IF(OR(G20=$N$7,G20=$N$9),-I20,0)-IF(G20=$N$8,I20,0)</f>
        <v>0</v>
      </c>
      <c r="K20" s="141" t="n">
        <f aca="false">IF(H20="Demi-journée ",IF(B20="Lu",$J$5,IF(B20="Ma",$J$6,IF(B20="Me",$J$7,IF(B20="Je",$L$5,IF(B20="Ve",$L$6,IF(B20="Sa",$L$7,IF(B20="Di",$L$8,)))))))/2,0)+IF(H20="Journée entière",IF(B20="Lu",$J$5,IF(B20="Ma",$J$6,IF(B20="Me",$J$7,IF(B20="Je",$L$5,IF(B20="Ve",$L$6,IF(B20="Sa",$L$7,IF(B20="Di",$L$8,))))))),)+IF(B20="Lu",J20-$J$5,IF(B20="Ma",J20-$J$6,IF(B20="Me",J20-$J$7,IF(B20="Je",J20-$L$5,IF(B20="Ve",J20-$L$6,IF(B20="Sa",J20-$L$7,IF(B20="Di",J20-$L$8,)))))))</f>
        <v>0</v>
      </c>
      <c r="L20" s="142" t="n">
        <f aca="false">L19+K20</f>
        <v>0</v>
      </c>
      <c r="M20" s="143"/>
      <c r="N20" s="144"/>
      <c r="O20" s="144"/>
    </row>
    <row r="21" s="69" customFormat="true" ht="22.5" hidden="false" customHeight="true" outlineLevel="0" collapsed="false">
      <c r="A21" s="134" t="n">
        <v>7</v>
      </c>
      <c r="B21" s="145" t="str">
        <f aca="false">IF(B20="Lu","Ma",IF(B20="Ma","Me", IF(B20="Me","Je", IF(B20="Je","Ve", IF(B20="Ve","Sa", IF(B20="Sa","Di", IF(B20="Di","Lu",)))))))</f>
        <v>Je</v>
      </c>
      <c r="C21" s="136"/>
      <c r="D21" s="136"/>
      <c r="E21" s="136"/>
      <c r="F21" s="137"/>
      <c r="G21" s="138"/>
      <c r="H21" s="136"/>
      <c r="I21" s="139"/>
      <c r="J21" s="140" t="n">
        <f aca="false">(D21-C21-(F21-E21))*24-IF(OR(G21=$N$7,G21=$N$9),-I21,0)-IF(G21=$N$8,I21,0)</f>
        <v>0</v>
      </c>
      <c r="K21" s="141" t="n">
        <f aca="false">IF(H21="Demi-journée ",IF(B21="Lu",$J$5,IF(B21="Ma",$J$6,IF(B21="Me",$J$7,IF(B21="Je",$L$5,IF(B21="Ve",$L$6,IF(B21="Sa",$L$7,IF(B21="Di",$L$8,)))))))/2,0)+IF(H21="Journée entière",IF(B21="Lu",$J$5,IF(B21="Ma",$J$6,IF(B21="Me",$J$7,IF(B21="Je",$L$5,IF(B21="Ve",$L$6,IF(B21="Sa",$L$7,IF(B21="Di",$L$8,))))))),)+IF(B21="Lu",J21-$J$5,IF(B21="Ma",J21-$J$6,IF(B21="Me",J21-$J$7,IF(B21="Je",J21-$L$5,IF(B21="Ve",J21-$L$6,IF(B21="Sa",J21-$L$7,IF(B21="Di",J21-$L$8,)))))))</f>
        <v>0</v>
      </c>
      <c r="L21" s="142" t="n">
        <f aca="false">L20+K21</f>
        <v>0</v>
      </c>
      <c r="M21" s="143"/>
      <c r="N21" s="144"/>
      <c r="O21" s="144"/>
    </row>
    <row r="22" s="69" customFormat="true" ht="22.5" hidden="false" customHeight="true" outlineLevel="0" collapsed="false">
      <c r="A22" s="134" t="n">
        <v>8</v>
      </c>
      <c r="B22" s="145" t="str">
        <f aca="false">IF(B21="Lu","Ma",IF(B21="Ma","Me", IF(B21="Me","Je", IF(B21="Je","Ve", IF(B21="Ve","Sa", IF(B21="Sa","Di", IF(B21="Di","Lu",)))))))</f>
        <v>Ve</v>
      </c>
      <c r="C22" s="136"/>
      <c r="D22" s="136"/>
      <c r="E22" s="136"/>
      <c r="F22" s="137"/>
      <c r="G22" s="138"/>
      <c r="H22" s="136"/>
      <c r="I22" s="139"/>
      <c r="J22" s="140" t="n">
        <f aca="false">(D22-C22-(F22-E22))*24-IF(OR(G22=$N$7,G22=$N$9),-I22,0)-IF(G22=$N$8,I22,0)</f>
        <v>0</v>
      </c>
      <c r="K22" s="141" t="n">
        <f aca="false">IF(H22="Demi-journée ",IF(B22="Lu",$J$5,IF(B22="Ma",$J$6,IF(B22="Me",$J$7,IF(B22="Je",$L$5,IF(B22="Ve",$L$6,IF(B22="Sa",$L$7,IF(B22="Di",$L$8,)))))))/2,0)+IF(H22="Journée entière",IF(B22="Lu",$J$5,IF(B22="Ma",$J$6,IF(B22="Me",$J$7,IF(B22="Je",$L$5,IF(B22="Ve",$L$6,IF(B22="Sa",$L$7,IF(B22="Di",$L$8,))))))),)+IF(B22="Lu",J22-$J$5,IF(B22="Ma",J22-$J$6,IF(B22="Me",J22-$J$7,IF(B22="Je",J22-$L$5,IF(B22="Ve",J22-$L$6,IF(B22="Sa",J22-$L$7,IF(B22="Di",J22-$L$8,)))))))</f>
        <v>0</v>
      </c>
      <c r="L22" s="142" t="n">
        <f aca="false">L21+K22</f>
        <v>0</v>
      </c>
      <c r="M22" s="143"/>
      <c r="N22" s="144"/>
      <c r="O22" s="144"/>
    </row>
    <row r="23" s="69" customFormat="true" ht="22.5" hidden="false" customHeight="true" outlineLevel="0" collapsed="false">
      <c r="A23" s="134" t="n">
        <v>9</v>
      </c>
      <c r="B23" s="145" t="str">
        <f aca="false">IF(B22="Lu","Ma",IF(B22="Ma","Me", IF(B22="Me","Je", IF(B22="Je","Ve", IF(B22="Ve","Sa", IF(B22="Sa","Di", IF(B22="Di","Lu",)))))))</f>
        <v>Sa</v>
      </c>
      <c r="C23" s="136"/>
      <c r="D23" s="136"/>
      <c r="E23" s="136"/>
      <c r="F23" s="137"/>
      <c r="G23" s="138"/>
      <c r="H23" s="136"/>
      <c r="I23" s="139"/>
      <c r="J23" s="140" t="n">
        <f aca="false">(D23-C23-(F23-E23))*24-IF(OR(G23=$N$7,G23=$N$9),-I23,0)-IF(G23=$N$8,I23,0)</f>
        <v>0</v>
      </c>
      <c r="K23" s="141" t="n">
        <f aca="false">IF(H23="Demi-journée ",IF(B23="Lu",$J$5,IF(B23="Ma",$J$6,IF(B23="Me",$J$7,IF(B23="Je",$L$5,IF(B23="Ve",$L$6,IF(B23="Sa",$L$7,IF(B23="Di",$L$8,)))))))/2,0)+IF(H23="Journée entière",IF(B23="Lu",$J$5,IF(B23="Ma",$J$6,IF(B23="Me",$J$7,IF(B23="Je",$L$5,IF(B23="Ve",$L$6,IF(B23="Sa",$L$7,IF(B23="Di",$L$8,))))))),)+IF(B23="Lu",J23-$J$5,IF(B23="Ma",J23-$J$6,IF(B23="Me",J23-$J$7,IF(B23="Je",J23-$L$5,IF(B23="Ve",J23-$L$6,IF(B23="Sa",J23-$L$7,IF(B23="Di",J23-$L$8,)))))))</f>
        <v>0</v>
      </c>
      <c r="L23" s="142" t="n">
        <f aca="false">L22+K23</f>
        <v>0</v>
      </c>
      <c r="M23" s="143"/>
      <c r="N23" s="144"/>
      <c r="O23" s="144"/>
    </row>
    <row r="24" s="69" customFormat="true" ht="22.5" hidden="false" customHeight="true" outlineLevel="0" collapsed="false">
      <c r="A24" s="134" t="n">
        <v>10</v>
      </c>
      <c r="B24" s="145" t="str">
        <f aca="false">IF(B23="Lu","Ma",IF(B23="Ma","Me", IF(B23="Me","Je", IF(B23="Je","Ve", IF(B23="Ve","Sa", IF(B23="Sa","Di", IF(B23="Di","Lu",)))))))</f>
        <v>Di</v>
      </c>
      <c r="C24" s="136"/>
      <c r="D24" s="136"/>
      <c r="E24" s="136"/>
      <c r="F24" s="137"/>
      <c r="G24" s="138"/>
      <c r="H24" s="136"/>
      <c r="I24" s="139"/>
      <c r="J24" s="140" t="n">
        <f aca="false">(D24-C24-(F24-E24))*24-IF(OR(G24=$N$7,G24=$N$9),-I24,0)-IF(G24=$N$8,I24,0)</f>
        <v>0</v>
      </c>
      <c r="K24" s="141" t="n">
        <f aca="false">IF(H24="Demi-journée ",IF(B24="Lu",$J$5,IF(B24="Ma",$J$6,IF(B24="Me",$J$7,IF(B24="Je",$L$5,IF(B24="Ve",$L$6,IF(B24="Sa",$L$7,IF(B24="Di",$L$8,)))))))/2,0)+IF(H24="Journée entière",IF(B24="Lu",$J$5,IF(B24="Ma",$J$6,IF(B24="Me",$J$7,IF(B24="Je",$L$5,IF(B24="Ve",$L$6,IF(B24="Sa",$L$7,IF(B24="Di",$L$8,))))))),)+IF(B24="Lu",J24-$J$5,IF(B24="Ma",J24-$J$6,IF(B24="Me",J24-$J$7,IF(B24="Je",J24-$L$5,IF(B24="Ve",J24-$L$6,IF(B24="Sa",J24-$L$7,IF(B24="Di",J24-$L$8,)))))))</f>
        <v>0</v>
      </c>
      <c r="L24" s="142" t="n">
        <f aca="false">L23+K24</f>
        <v>0</v>
      </c>
      <c r="M24" s="143"/>
      <c r="N24" s="144"/>
      <c r="O24" s="144"/>
    </row>
    <row r="25" s="69" customFormat="true" ht="22.5" hidden="false" customHeight="true" outlineLevel="0" collapsed="false">
      <c r="A25" s="134" t="n">
        <v>11</v>
      </c>
      <c r="B25" s="145" t="str">
        <f aca="false">IF(B24="Lu","Ma",IF(B24="Ma","Me", IF(B24="Me","Je", IF(B24="Je","Ve", IF(B24="Ve","Sa", IF(B24="Sa","Di", IF(B24="Di","Lu",)))))))</f>
        <v>Lu</v>
      </c>
      <c r="C25" s="136"/>
      <c r="D25" s="136"/>
      <c r="E25" s="136"/>
      <c r="F25" s="137"/>
      <c r="G25" s="138"/>
      <c r="H25" s="136"/>
      <c r="I25" s="139"/>
      <c r="J25" s="140" t="n">
        <f aca="false">(D25-C25-(F25-E25))*24-IF(OR(G25=$N$7,G25=$N$9),-I25,0)-IF(G25=$N$8,I25,0)</f>
        <v>0</v>
      </c>
      <c r="K25" s="141" t="n">
        <f aca="false">IF(H25="Demi-journée ",IF(B25="Lu",$J$5,IF(B25="Ma",$J$6,IF(B25="Me",$J$7,IF(B25="Je",$L$5,IF(B25="Ve",$L$6,IF(B25="Sa",$L$7,IF(B25="Di",$L$8,)))))))/2,0)+IF(H25="Journée entière",IF(B25="Lu",$J$5,IF(B25="Ma",$J$6,IF(B25="Me",$J$7,IF(B25="Je",$L$5,IF(B25="Ve",$L$6,IF(B25="Sa",$L$7,IF(B25="Di",$L$8,))))))),)+IF(B25="Lu",J25-$J$5,IF(B25="Ma",J25-$J$6,IF(B25="Me",J25-$J$7,IF(B25="Je",J25-$L$5,IF(B25="Ve",J25-$L$6,IF(B25="Sa",J25-$L$7,IF(B25="Di",J25-$L$8,)))))))</f>
        <v>0</v>
      </c>
      <c r="L25" s="142" t="n">
        <f aca="false">L24+K25</f>
        <v>0</v>
      </c>
      <c r="M25" s="146"/>
      <c r="N25" s="147"/>
      <c r="O25" s="147"/>
    </row>
    <row r="26" s="69" customFormat="true" ht="22.5" hidden="false" customHeight="true" outlineLevel="0" collapsed="false">
      <c r="A26" s="134" t="n">
        <v>12</v>
      </c>
      <c r="B26" s="145" t="str">
        <f aca="false">IF(B25="Lu","Ma",IF(B25="Ma","Me", IF(B25="Me","Je", IF(B25="Je","Ve", IF(B25="Ve","Sa", IF(B25="Sa","Di", IF(B25="Di","Lu",)))))))</f>
        <v>Ma</v>
      </c>
      <c r="C26" s="136"/>
      <c r="D26" s="136"/>
      <c r="E26" s="136"/>
      <c r="F26" s="137"/>
      <c r="G26" s="138"/>
      <c r="H26" s="136"/>
      <c r="I26" s="139"/>
      <c r="J26" s="140" t="n">
        <f aca="false">(D26-C26-(F26-E26))*24-IF(OR(G26=$N$7,G26=$N$9),-I26,0)-IF(G26=$N$8,I26,0)</f>
        <v>0</v>
      </c>
      <c r="K26" s="141" t="n">
        <f aca="false">IF(H26="Demi-journée ",IF(B26="Lu",$J$5,IF(B26="Ma",$J$6,IF(B26="Me",$J$7,IF(B26="Je",$L$5,IF(B26="Ve",$L$6,IF(B26="Sa",$L$7,IF(B26="Di",$L$8,)))))))/2,0)+IF(H26="Journée entière",IF(B26="Lu",$J$5,IF(B26="Ma",$J$6,IF(B26="Me",$J$7,IF(B26="Je",$L$5,IF(B26="Ve",$L$6,IF(B26="Sa",$L$7,IF(B26="Di",$L$8,))))))),)+IF(B26="Lu",J26-$J$5,IF(B26="Ma",J26-$J$6,IF(B26="Me",J26-$J$7,IF(B26="Je",J26-$L$5,IF(B26="Ve",J26-$L$6,IF(B26="Sa",J26-$L$7,IF(B26="Di",J26-$L$8,)))))))</f>
        <v>0</v>
      </c>
      <c r="L26" s="142" t="n">
        <f aca="false">L25+K26</f>
        <v>0</v>
      </c>
      <c r="M26" s="143"/>
      <c r="N26" s="144"/>
      <c r="O26" s="144"/>
    </row>
    <row r="27" s="69" customFormat="true" ht="22.5" hidden="false" customHeight="true" outlineLevel="0" collapsed="false">
      <c r="A27" s="134" t="n">
        <v>13</v>
      </c>
      <c r="B27" s="145" t="str">
        <f aca="false">IF(B26="Lu","Ma",IF(B26="Ma","Me", IF(B26="Me","Je", IF(B26="Je","Ve", IF(B26="Ve","Sa", IF(B26="Sa","Di", IF(B26="Di","Lu",)))))))</f>
        <v>Me</v>
      </c>
      <c r="C27" s="136"/>
      <c r="D27" s="136"/>
      <c r="E27" s="136"/>
      <c r="F27" s="137"/>
      <c r="G27" s="138"/>
      <c r="H27" s="136"/>
      <c r="I27" s="139"/>
      <c r="J27" s="140" t="n">
        <f aca="false">(D27-C27-(F27-E27))*24-IF(OR(G27=$N$7,G27=$N$9),-I27,0)-IF(G27=$N$8,I27,0)</f>
        <v>0</v>
      </c>
      <c r="K27" s="141" t="n">
        <f aca="false">IF(H27="Demi-journée ",IF(B27="Lu",$J$5,IF(B27="Ma",$J$6,IF(B27="Me",$J$7,IF(B27="Je",$L$5,IF(B27="Ve",$L$6,IF(B27="Sa",$L$7,IF(B27="Di",$L$8,)))))))/2,0)+IF(H27="Journée entière",IF(B27="Lu",$J$5,IF(B27="Ma",$J$6,IF(B27="Me",$J$7,IF(B27="Je",$L$5,IF(B27="Ve",$L$6,IF(B27="Sa",$L$7,IF(B27="Di",$L$8,))))))),)+IF(B27="Lu",J27-$J$5,IF(B27="Ma",J27-$J$6,IF(B27="Me",J27-$J$7,IF(B27="Je",J27-$L$5,IF(B27="Ve",J27-$L$6,IF(B27="Sa",J27-$L$7,IF(B27="Di",J27-$L$8,)))))))</f>
        <v>0</v>
      </c>
      <c r="L27" s="142" t="n">
        <f aca="false">L26+K27</f>
        <v>0</v>
      </c>
      <c r="M27" s="143"/>
      <c r="N27" s="144"/>
      <c r="O27" s="144"/>
    </row>
    <row r="28" s="69" customFormat="true" ht="22.5" hidden="false" customHeight="true" outlineLevel="0" collapsed="false">
      <c r="A28" s="134" t="n">
        <v>14</v>
      </c>
      <c r="B28" s="145" t="str">
        <f aca="false">IF(B27="Lu","Ma",IF(B27="Ma","Me", IF(B27="Me","Je", IF(B27="Je","Ve", IF(B27="Ve","Sa", IF(B27="Sa","Di", IF(B27="Di","Lu",)))))))</f>
        <v>Je</v>
      </c>
      <c r="C28" s="136"/>
      <c r="D28" s="136"/>
      <c r="E28" s="136"/>
      <c r="F28" s="137"/>
      <c r="G28" s="138"/>
      <c r="H28" s="136"/>
      <c r="I28" s="139"/>
      <c r="J28" s="140" t="n">
        <f aca="false">(D28-C28-(F28-E28))*24-IF(OR(G28=$N$7,G28=$N$9),-I28,0)-IF(G28=$N$8,I28,0)</f>
        <v>0</v>
      </c>
      <c r="K28" s="141" t="n">
        <f aca="false">IF(H28="Demi-journée ",IF(B28="Lu",$J$5,IF(B28="Ma",$J$6,IF(B28="Me",$J$7,IF(B28="Je",$L$5,IF(B28="Ve",$L$6,IF(B28="Sa",$L$7,IF(B28="Di",$L$8,)))))))/2,0)+IF(H28="Journée entière",IF(B28="Lu",$J$5,IF(B28="Ma",$J$6,IF(B28="Me",$J$7,IF(B28="Je",$L$5,IF(B28="Ve",$L$6,IF(B28="Sa",$L$7,IF(B28="Di",$L$8,))))))),)+IF(B28="Lu",J28-$J$5,IF(B28="Ma",J28-$J$6,IF(B28="Me",J28-$J$7,IF(B28="Je",J28-$L$5,IF(B28="Ve",J28-$L$6,IF(B28="Sa",J28-$L$7,IF(B28="Di",J28-$L$8,)))))))</f>
        <v>0</v>
      </c>
      <c r="L28" s="142" t="n">
        <f aca="false">L27+K28</f>
        <v>0</v>
      </c>
      <c r="M28" s="143"/>
      <c r="N28" s="144"/>
      <c r="O28" s="144"/>
    </row>
    <row r="29" s="69" customFormat="true" ht="22.5" hidden="false" customHeight="true" outlineLevel="0" collapsed="false">
      <c r="A29" s="134" t="n">
        <v>15</v>
      </c>
      <c r="B29" s="145" t="str">
        <f aca="false">IF(B28="Lu","Ma",IF(B28="Ma","Me", IF(B28="Me","Je", IF(B28="Je","Ve", IF(B28="Ve","Sa", IF(B28="Sa","Di", IF(B28="Di","Lu",)))))))</f>
        <v>Ve</v>
      </c>
      <c r="C29" s="136"/>
      <c r="D29" s="136"/>
      <c r="E29" s="136"/>
      <c r="F29" s="137"/>
      <c r="G29" s="138"/>
      <c r="H29" s="136"/>
      <c r="I29" s="139"/>
      <c r="J29" s="140" t="n">
        <f aca="false">(D29-C29-(F29-E29))*24-IF(OR(G29=$N$7,G29=$N$9),-I29,0)-IF(G29=$N$8,I29,0)</f>
        <v>0</v>
      </c>
      <c r="K29" s="141" t="n">
        <f aca="false">IF(H29="Demi-journée ",IF(B29="Lu",$J$5,IF(B29="Ma",$J$6,IF(B29="Me",$J$7,IF(B29="Je",$L$5,IF(B29="Ve",$L$6,IF(B29="Sa",$L$7,IF(B29="Di",$L$8,)))))))/2,0)+IF(H29="Journée entière",IF(B29="Lu",$J$5,IF(B29="Ma",$J$6,IF(B29="Me",$J$7,IF(B29="Je",$L$5,IF(B29="Ve",$L$6,IF(B29="Sa",$L$7,IF(B29="Di",$L$8,))))))),)+IF(B29="Lu",J29-$J$5,IF(B29="Ma",J29-$J$6,IF(B29="Me",J29-$J$7,IF(B29="Je",J29-$L$5,IF(B29="Ve",J29-$L$6,IF(B29="Sa",J29-$L$7,IF(B29="Di",J29-$L$8,)))))))</f>
        <v>0</v>
      </c>
      <c r="L29" s="142" t="n">
        <f aca="false">L28+K29</f>
        <v>0</v>
      </c>
      <c r="M29" s="143"/>
      <c r="N29" s="144"/>
      <c r="O29" s="144"/>
    </row>
    <row r="30" s="69" customFormat="true" ht="22.5" hidden="false" customHeight="true" outlineLevel="0" collapsed="false">
      <c r="A30" s="134" t="n">
        <v>16</v>
      </c>
      <c r="B30" s="145" t="str">
        <f aca="false">IF(B29="Lu","Ma",IF(B29="Ma","Me", IF(B29="Me","Je", IF(B29="Je","Ve", IF(B29="Ve","Sa", IF(B29="Sa","Di", IF(B29="Di","Lu",)))))))</f>
        <v>Sa</v>
      </c>
      <c r="C30" s="136"/>
      <c r="D30" s="136"/>
      <c r="E30" s="136"/>
      <c r="F30" s="137"/>
      <c r="G30" s="138"/>
      <c r="H30" s="136"/>
      <c r="I30" s="139"/>
      <c r="J30" s="140" t="n">
        <f aca="false">(D30-C30-(F30-E30))*24-IF(OR(G30=$N$7,G30=$N$9),-I30,0)-IF(G30=$N$8,I30,0)</f>
        <v>0</v>
      </c>
      <c r="K30" s="141" t="n">
        <f aca="false">IF(H30="Demi-journée ",IF(B30="Lu",$J$5,IF(B30="Ma",$J$6,IF(B30="Me",$J$7,IF(B30="Je",$L$5,IF(B30="Ve",$L$6,IF(B30="Sa",$L$7,IF(B30="Di",$L$8,)))))))/2,0)+IF(H30="Journée entière",IF(B30="Lu",$J$5,IF(B30="Ma",$J$6,IF(B30="Me",$J$7,IF(B30="Je",$L$5,IF(B30="Ve",$L$6,IF(B30="Sa",$L$7,IF(B30="Di",$L$8,))))))),)+IF(B30="Lu",J30-$J$5,IF(B30="Ma",J30-$J$6,IF(B30="Me",J30-$J$7,IF(B30="Je",J30-$L$5,IF(B30="Ve",J30-$L$6,IF(B30="Sa",J30-$L$7,IF(B30="Di",J30-$L$8,)))))))</f>
        <v>0</v>
      </c>
      <c r="L30" s="142" t="n">
        <f aca="false">L29+K30</f>
        <v>0</v>
      </c>
      <c r="M30" s="143"/>
      <c r="N30" s="144"/>
      <c r="O30" s="144"/>
    </row>
    <row r="31" s="69" customFormat="true" ht="22.5" hidden="false" customHeight="true" outlineLevel="0" collapsed="false">
      <c r="A31" s="134" t="n">
        <v>17</v>
      </c>
      <c r="B31" s="145" t="str">
        <f aca="false">IF(B30="Lu","Ma",IF(B30="Ma","Me", IF(B30="Me","Je", IF(B30="Je","Ve", IF(B30="Ve","Sa", IF(B30="Sa","Di", IF(B30="Di","Lu",)))))))</f>
        <v>Di</v>
      </c>
      <c r="C31" s="136"/>
      <c r="D31" s="136"/>
      <c r="E31" s="136"/>
      <c r="F31" s="137"/>
      <c r="G31" s="138"/>
      <c r="H31" s="136"/>
      <c r="I31" s="139"/>
      <c r="J31" s="140" t="n">
        <f aca="false">(D31-C31-(F31-E31))*24-IF(OR(G31=$N$7,G31=$N$9),-I31,0)-IF(G31=$N$8,I31,0)</f>
        <v>0</v>
      </c>
      <c r="K31" s="141" t="n">
        <f aca="false">IF(H31="Demi-journée ",IF(B31="Lu",$J$5,IF(B31="Ma",$J$6,IF(B31="Me",$J$7,IF(B31="Je",$L$5,IF(B31="Ve",$L$6,IF(B31="Sa",$L$7,IF(B31="Di",$L$8,)))))))/2,0)+IF(H31="Journée entière",IF(B31="Lu",$J$5,IF(B31="Ma",$J$6,IF(B31="Me",$J$7,IF(B31="Je",$L$5,IF(B31="Ve",$L$6,IF(B31="Sa",$L$7,IF(B31="Di",$L$8,))))))),)+IF(B31="Lu",J31-$J$5,IF(B31="Ma",J31-$J$6,IF(B31="Me",J31-$J$7,IF(B31="Je",J31-$L$5,IF(B31="Ve",J31-$L$6,IF(B31="Sa",J31-$L$7,IF(B31="Di",J31-$L$8,)))))))</f>
        <v>0</v>
      </c>
      <c r="L31" s="142" t="n">
        <f aca="false">L30+K31</f>
        <v>0</v>
      </c>
      <c r="M31" s="143"/>
      <c r="N31" s="144"/>
      <c r="O31" s="144"/>
    </row>
    <row r="32" s="69" customFormat="true" ht="22.5" hidden="false" customHeight="true" outlineLevel="0" collapsed="false">
      <c r="A32" s="134" t="n">
        <v>18</v>
      </c>
      <c r="B32" s="145" t="str">
        <f aca="false">IF(B31="Lu","Ma",IF(B31="Ma","Me", IF(B31="Me","Je", IF(B31="Je","Ve", IF(B31="Ve","Sa", IF(B31="Sa","Di", IF(B31="Di","Lu",)))))))</f>
        <v>Lu</v>
      </c>
      <c r="C32" s="136"/>
      <c r="D32" s="136"/>
      <c r="E32" s="136"/>
      <c r="F32" s="137"/>
      <c r="G32" s="138"/>
      <c r="H32" s="136"/>
      <c r="I32" s="139"/>
      <c r="J32" s="140" t="n">
        <f aca="false">(D32-C32-(F32-E32))*24-IF(OR(G32=$N$7,G32=$N$9),-I32,0)-IF(G32=$N$8,I32,0)</f>
        <v>0</v>
      </c>
      <c r="K32" s="141" t="n">
        <f aca="false">IF(H32="Demi-journée ",IF(B32="Lu",$J$5,IF(B32="Ma",$J$6,IF(B32="Me",$J$7,IF(B32="Je",$L$5,IF(B32="Ve",$L$6,IF(B32="Sa",$L$7,IF(B32="Di",$L$8,)))))))/2,0)+IF(H32="Journée entière",IF(B32="Lu",$J$5,IF(B32="Ma",$J$6,IF(B32="Me",$J$7,IF(B32="Je",$L$5,IF(B32="Ve",$L$6,IF(B32="Sa",$L$7,IF(B32="Di",$L$8,))))))),)+IF(B32="Lu",J32-$J$5,IF(B32="Ma",J32-$J$6,IF(B32="Me",J32-$J$7,IF(B32="Je",J32-$L$5,IF(B32="Ve",J32-$L$6,IF(B32="Sa",J32-$L$7,IF(B32="Di",J32-$L$8,)))))))</f>
        <v>0</v>
      </c>
      <c r="L32" s="142" t="n">
        <f aca="false">L31+K32</f>
        <v>0</v>
      </c>
      <c r="M32" s="143"/>
      <c r="N32" s="144"/>
      <c r="O32" s="144"/>
    </row>
    <row r="33" s="69" customFormat="true" ht="22.5" hidden="false" customHeight="true" outlineLevel="0" collapsed="false">
      <c r="A33" s="134" t="n">
        <v>19</v>
      </c>
      <c r="B33" s="145" t="str">
        <f aca="false">IF(B32="Lu","Ma",IF(B32="Ma","Me", IF(B32="Me","Je", IF(B32="Je","Ve", IF(B32="Ve","Sa", IF(B32="Sa","Di", IF(B32="Di","Lu",)))))))</f>
        <v>Ma</v>
      </c>
      <c r="C33" s="136"/>
      <c r="D33" s="136"/>
      <c r="E33" s="136"/>
      <c r="F33" s="137"/>
      <c r="G33" s="138"/>
      <c r="H33" s="136"/>
      <c r="I33" s="139"/>
      <c r="J33" s="140" t="n">
        <f aca="false">(D33-C33-(F33-E33))*24-IF(OR(G33=$N$7,G33=$N$9),-I33,0)-IF(G33=$N$8,I33,0)</f>
        <v>0</v>
      </c>
      <c r="K33" s="141" t="n">
        <f aca="false">IF(H33="Demi-journée ",IF(B33="Lu",$J$5,IF(B33="Ma",$J$6,IF(B33="Me",$J$7,IF(B33="Je",$L$5,IF(B33="Ve",$L$6,IF(B33="Sa",$L$7,IF(B33="Di",$L$8,)))))))/2,0)+IF(H33="Journée entière",IF(B33="Lu",$J$5,IF(B33="Ma",$J$6,IF(B33="Me",$J$7,IF(B33="Je",$L$5,IF(B33="Ve",$L$6,IF(B33="Sa",$L$7,IF(B33="Di",$L$8,))))))),)+IF(B33="Lu",J33-$J$5,IF(B33="Ma",J33-$J$6,IF(B33="Me",J33-$J$7,IF(B33="Je",J33-$L$5,IF(B33="Ve",J33-$L$6,IF(B33="Sa",J33-$L$7,IF(B33="Di",J33-$L$8,)))))))</f>
        <v>0</v>
      </c>
      <c r="L33" s="142" t="n">
        <f aca="false">L32+K33</f>
        <v>0</v>
      </c>
      <c r="M33" s="143"/>
      <c r="N33" s="144"/>
      <c r="O33" s="144"/>
    </row>
    <row r="34" s="69" customFormat="true" ht="22.5" hidden="false" customHeight="true" outlineLevel="0" collapsed="false">
      <c r="A34" s="134" t="n">
        <v>20</v>
      </c>
      <c r="B34" s="145" t="str">
        <f aca="false">IF(B33="Lu","Ma",IF(B33="Ma","Me", IF(B33="Me","Je", IF(B33="Je","Ve", IF(B33="Ve","Sa", IF(B33="Sa","Di", IF(B33="Di","Lu",)))))))</f>
        <v>Me</v>
      </c>
      <c r="C34" s="136"/>
      <c r="D34" s="136"/>
      <c r="E34" s="136"/>
      <c r="F34" s="137"/>
      <c r="G34" s="138"/>
      <c r="H34" s="136"/>
      <c r="I34" s="139"/>
      <c r="J34" s="140" t="n">
        <f aca="false">(D34-C34-(F34-E34))*24-IF(OR(G34=$N$7,G34=$N$9),-I34,0)-IF(G34=$N$8,I34,0)</f>
        <v>0</v>
      </c>
      <c r="K34" s="141" t="n">
        <f aca="false">IF(H34="Demi-journée ",IF(B34="Lu",$J$5,IF(B34="Ma",$J$6,IF(B34="Me",$J$7,IF(B34="Je",$L$5,IF(B34="Ve",$L$6,IF(B34="Sa",$L$7,IF(B34="Di",$L$8,)))))))/2,0)+IF(H34="Journée entière",IF(B34="Lu",$J$5,IF(B34="Ma",$J$6,IF(B34="Me",$J$7,IF(B34="Je",$L$5,IF(B34="Ve",$L$6,IF(B34="Sa",$L$7,IF(B34="Di",$L$8,))))))),)+IF(B34="Lu",J34-$J$5,IF(B34="Ma",J34-$J$6,IF(B34="Me",J34-$J$7,IF(B34="Je",J34-$L$5,IF(B34="Ve",J34-$L$6,IF(B34="Sa",J34-$L$7,IF(B34="Di",J34-$L$8,)))))))</f>
        <v>0</v>
      </c>
      <c r="L34" s="142" t="n">
        <f aca="false">L33+K34</f>
        <v>0</v>
      </c>
      <c r="M34" s="143"/>
      <c r="N34" s="144"/>
      <c r="O34" s="144"/>
    </row>
    <row r="35" s="69" customFormat="true" ht="22.5" hidden="false" customHeight="true" outlineLevel="0" collapsed="false">
      <c r="A35" s="134" t="n">
        <v>21</v>
      </c>
      <c r="B35" s="145" t="str">
        <f aca="false">IF(B34="Lu","Ma",IF(B34="Ma","Me", IF(B34="Me","Je", IF(B34="Je","Ve", IF(B34="Ve","Sa", IF(B34="Sa","Di", IF(B34="Di","Lu",)))))))</f>
        <v>Je</v>
      </c>
      <c r="C35" s="136"/>
      <c r="D35" s="136"/>
      <c r="E35" s="136"/>
      <c r="F35" s="137"/>
      <c r="G35" s="138"/>
      <c r="H35" s="136"/>
      <c r="I35" s="139"/>
      <c r="J35" s="140" t="n">
        <f aca="false">(D35-C35-(F35-E35))*24-IF(OR(G35=$N$7,G35=$N$9),-I35,0)-IF(G35=$N$8,I35,0)</f>
        <v>0</v>
      </c>
      <c r="K35" s="141" t="n">
        <f aca="false">IF(H35="Demi-journée ",IF(B35="Lu",$J$5,IF(B35="Ma",$J$6,IF(B35="Me",$J$7,IF(B35="Je",$L$5,IF(B35="Ve",$L$6,IF(B35="Sa",$L$7,IF(B35="Di",$L$8,)))))))/2,0)+IF(H35="Journée entière",IF(B35="Lu",$J$5,IF(B35="Ma",$J$6,IF(B35="Me",$J$7,IF(B35="Je",$L$5,IF(B35="Ve",$L$6,IF(B35="Sa",$L$7,IF(B35="Di",$L$8,))))))),)+IF(B35="Lu",J35-$J$5,IF(B35="Ma",J35-$J$6,IF(B35="Me",J35-$J$7,IF(B35="Je",J35-$L$5,IF(B35="Ve",J35-$L$6,IF(B35="Sa",J35-$L$7,IF(B35="Di",J35-$L$8,)))))))</f>
        <v>0</v>
      </c>
      <c r="L35" s="142" t="n">
        <f aca="false">L34+K35</f>
        <v>0</v>
      </c>
      <c r="M35" s="143"/>
      <c r="N35" s="144"/>
      <c r="O35" s="144"/>
    </row>
    <row r="36" s="69" customFormat="true" ht="22.5" hidden="false" customHeight="true" outlineLevel="0" collapsed="false">
      <c r="A36" s="134" t="n">
        <v>22</v>
      </c>
      <c r="B36" s="145" t="str">
        <f aca="false">IF(B35="Lu","Ma",IF(B35="Ma","Me", IF(B35="Me","Je", IF(B35="Je","Ve", IF(B35="Ve","Sa", IF(B35="Sa","Di", IF(B35="Di","Lu",)))))))</f>
        <v>Ve</v>
      </c>
      <c r="C36" s="136"/>
      <c r="D36" s="136"/>
      <c r="E36" s="136"/>
      <c r="F36" s="137"/>
      <c r="G36" s="138"/>
      <c r="H36" s="136"/>
      <c r="I36" s="139"/>
      <c r="J36" s="140" t="n">
        <f aca="false">(D36-C36-(F36-E36))*24-IF(OR(G36=$N$7,G36=$N$9),-I36,0)-IF(G36=$N$8,I36,0)</f>
        <v>0</v>
      </c>
      <c r="K36" s="141" t="n">
        <f aca="false">IF(H36="Demi-journée ",IF(B36="Lu",$J$5,IF(B36="Ma",$J$6,IF(B36="Me",$J$7,IF(B36="Je",$L$5,IF(B36="Ve",$L$6,IF(B36="Sa",$L$7,IF(B36="Di",$L$8,)))))))/2,0)+IF(H36="Journée entière",IF(B36="Lu",$J$5,IF(B36="Ma",$J$6,IF(B36="Me",$J$7,IF(B36="Je",$L$5,IF(B36="Ve",$L$6,IF(B36="Sa",$L$7,IF(B36="Di",$L$8,))))))),)+IF(B36="Lu",J36-$J$5,IF(B36="Ma",J36-$J$6,IF(B36="Me",J36-$J$7,IF(B36="Je",J36-$L$5,IF(B36="Ve",J36-$L$6,IF(B36="Sa",J36-$L$7,IF(B36="Di",J36-$L$8,)))))))</f>
        <v>0</v>
      </c>
      <c r="L36" s="142" t="n">
        <f aca="false">L35+K36</f>
        <v>0</v>
      </c>
      <c r="M36" s="143"/>
      <c r="N36" s="144"/>
      <c r="O36" s="144"/>
    </row>
    <row r="37" s="69" customFormat="true" ht="22.5" hidden="false" customHeight="true" outlineLevel="0" collapsed="false">
      <c r="A37" s="134" t="n">
        <v>23</v>
      </c>
      <c r="B37" s="145" t="str">
        <f aca="false">IF(B36="Lu","Ma",IF(B36="Ma","Me", IF(B36="Me","Je", IF(B36="Je","Ve", IF(B36="Ve","Sa", IF(B36="Sa","Di", IF(B36="Di","Lu",)))))))</f>
        <v>Sa</v>
      </c>
      <c r="C37" s="136"/>
      <c r="D37" s="136"/>
      <c r="E37" s="136"/>
      <c r="F37" s="137"/>
      <c r="G37" s="138"/>
      <c r="H37" s="136"/>
      <c r="I37" s="139"/>
      <c r="J37" s="140" t="n">
        <f aca="false">(D37-C37-(F37-E37))*24-IF(OR(G37=$N$7,G37=$N$9),-I37,0)-IF(G37=$N$8,I37,0)</f>
        <v>0</v>
      </c>
      <c r="K37" s="141" t="n">
        <f aca="false">IF(H37="Demi-journée ",IF(B37="Lu",$J$5,IF(B37="Ma",$J$6,IF(B37="Me",$J$7,IF(B37="Je",$L$5,IF(B37="Ve",$L$6,IF(B37="Sa",$L$7,IF(B37="Di",$L$8,)))))))/2,0)+IF(H37="Journée entière",IF(B37="Lu",$J$5,IF(B37="Ma",$J$6,IF(B37="Me",$J$7,IF(B37="Je",$L$5,IF(B37="Ve",$L$6,IF(B37="Sa",$L$7,IF(B37="Di",$L$8,))))))),)+IF(B37="Lu",J37-$J$5,IF(B37="Ma",J37-$J$6,IF(B37="Me",J37-$J$7,IF(B37="Je",J37-$L$5,IF(B37="Ve",J37-$L$6,IF(B37="Sa",J37-$L$7,IF(B37="Di",J37-$L$8,)))))))</f>
        <v>0</v>
      </c>
      <c r="L37" s="142" t="n">
        <f aca="false">L36+K37</f>
        <v>0</v>
      </c>
      <c r="M37" s="143"/>
      <c r="N37" s="144"/>
      <c r="O37" s="144"/>
    </row>
    <row r="38" s="69" customFormat="true" ht="22.5" hidden="false" customHeight="true" outlineLevel="0" collapsed="false">
      <c r="A38" s="134" t="n">
        <v>24</v>
      </c>
      <c r="B38" s="145" t="str">
        <f aca="false">IF(B37="Lu","Ma",IF(B37="Ma","Me", IF(B37="Me","Je", IF(B37="Je","Ve", IF(B37="Ve","Sa", IF(B37="Sa","Di", IF(B37="Di","Lu",)))))))</f>
        <v>Di</v>
      </c>
      <c r="C38" s="136"/>
      <c r="D38" s="136"/>
      <c r="E38" s="136"/>
      <c r="F38" s="137"/>
      <c r="G38" s="138"/>
      <c r="H38" s="136"/>
      <c r="I38" s="139"/>
      <c r="J38" s="140" t="n">
        <f aca="false">(D38-C38-(F38-E38))*24-IF(OR(G38=$N$7,G38=$N$9),-I38,0)-IF(G38=$N$8,I38,0)</f>
        <v>0</v>
      </c>
      <c r="K38" s="141" t="n">
        <f aca="false">IF(H38="Demi-journée ",IF(B38="Lu",$J$5,IF(B38="Ma",$J$6,IF(B38="Me",$J$7,IF(B38="Je",$L$5,IF(B38="Ve",$L$6,IF(B38="Sa",$L$7,IF(B38="Di",$L$8,)))))))/2,0)+IF(H38="Journée entière",IF(B38="Lu",$J$5,IF(B38="Ma",$J$6,IF(B38="Me",$J$7,IF(B38="Je",$L$5,IF(B38="Ve",$L$6,IF(B38="Sa",$L$7,IF(B38="Di",$L$8,))))))),)+IF(B38="Lu",J38-$J$5,IF(B38="Ma",J38-$J$6,IF(B38="Me",J38-$J$7,IF(B38="Je",J38-$L$5,IF(B38="Ve",J38-$L$6,IF(B38="Sa",J38-$L$7,IF(B38="Di",J38-$L$8,)))))))</f>
        <v>0</v>
      </c>
      <c r="L38" s="142" t="n">
        <f aca="false">L37+K38</f>
        <v>0</v>
      </c>
      <c r="M38" s="143"/>
      <c r="N38" s="144"/>
      <c r="O38" s="144"/>
    </row>
    <row r="39" s="69" customFormat="true" ht="22.5" hidden="false" customHeight="true" outlineLevel="0" collapsed="false">
      <c r="A39" s="134" t="n">
        <v>25</v>
      </c>
      <c r="B39" s="145" t="str">
        <f aca="false">IF(B38="Lu","Ma",IF(B38="Ma","Me", IF(B38="Me","Je", IF(B38="Je","Ve", IF(B38="Ve","Sa", IF(B38="Sa","Di", IF(B38="Di","Lu",)))))))</f>
        <v>Lu</v>
      </c>
      <c r="C39" s="136"/>
      <c r="D39" s="136"/>
      <c r="E39" s="136"/>
      <c r="F39" s="137"/>
      <c r="G39" s="138"/>
      <c r="H39" s="136"/>
      <c r="I39" s="139"/>
      <c r="J39" s="140" t="n">
        <f aca="false">(D39-C39-(F39-E39))*24-IF(OR(G39=$N$7,G39=$N$9),-I39,0)-IF(G39=$N$8,I39,0)</f>
        <v>0</v>
      </c>
      <c r="K39" s="141" t="n">
        <f aca="false">IF(H39="Demi-journée ",IF(B39="Lu",$J$5,IF(B39="Ma",$J$6,IF(B39="Me",$J$7,IF(B39="Je",$L$5,IF(B39="Ve",$L$6,IF(B39="Sa",$L$7,IF(B39="Di",$L$8,)))))))/2,0)+IF(H39="Journée entière",IF(B39="Lu",$J$5,IF(B39="Ma",$J$6,IF(B39="Me",$J$7,IF(B39="Je",$L$5,IF(B39="Ve",$L$6,IF(B39="Sa",$L$7,IF(B39="Di",$L$8,))))))),)+IF(B39="Lu",J39-$J$5,IF(B39="Ma",J39-$J$6,IF(B39="Me",J39-$J$7,IF(B39="Je",J39-$L$5,IF(B39="Ve",J39-$L$6,IF(B39="Sa",J39-$L$7,IF(B39="Di",J39-$L$8,)))))))</f>
        <v>0</v>
      </c>
      <c r="L39" s="142" t="n">
        <f aca="false">L38+K39</f>
        <v>0</v>
      </c>
      <c r="M39" s="143"/>
      <c r="N39" s="144"/>
      <c r="O39" s="144"/>
    </row>
    <row r="40" s="69" customFormat="true" ht="22.5" hidden="false" customHeight="true" outlineLevel="0" collapsed="false">
      <c r="A40" s="134" t="n">
        <v>26</v>
      </c>
      <c r="B40" s="145" t="str">
        <f aca="false">IF(B39="Lu","Ma",IF(B39="Ma","Me", IF(B39="Me","Je", IF(B39="Je","Ve", IF(B39="Ve","Sa", IF(B39="Sa","Di", IF(B39="Di","Lu",)))))))</f>
        <v>Ma</v>
      </c>
      <c r="C40" s="136"/>
      <c r="D40" s="136"/>
      <c r="E40" s="136"/>
      <c r="F40" s="137"/>
      <c r="G40" s="138"/>
      <c r="H40" s="136"/>
      <c r="I40" s="139"/>
      <c r="J40" s="140" t="n">
        <f aca="false">(D40-C40-(F40-E40))*24-IF(OR(G40=$N$7,G40=$N$9),-I40,0)-IF(G40=$N$8,I40,0)</f>
        <v>0</v>
      </c>
      <c r="K40" s="141" t="n">
        <f aca="false">IF(H40="Demi-journée ",IF(B40="Lu",$J$5,IF(B40="Ma",$J$6,IF(B40="Me",$J$7,IF(B40="Je",$L$5,IF(B40="Ve",$L$6,IF(B40="Sa",$L$7,IF(B40="Di",$L$8,)))))))/2,0)+IF(H40="Journée entière",IF(B40="Lu",$J$5,IF(B40="Ma",$J$6,IF(B40="Me",$J$7,IF(B40="Je",$L$5,IF(B40="Ve",$L$6,IF(B40="Sa",$L$7,IF(B40="Di",$L$8,))))))),)+IF(B40="Lu",J40-$J$5,IF(B40="Ma",J40-$J$6,IF(B40="Me",J40-$J$7,IF(B40="Je",J40-$L$5,IF(B40="Ve",J40-$L$6,IF(B40="Sa",J40-$L$7,IF(B40="Di",J40-$L$8,)))))))</f>
        <v>0</v>
      </c>
      <c r="L40" s="142" t="n">
        <f aca="false">L39+K40</f>
        <v>0</v>
      </c>
      <c r="M40" s="143"/>
      <c r="N40" s="144"/>
      <c r="O40" s="144"/>
    </row>
    <row r="41" s="69" customFormat="true" ht="22.5" hidden="false" customHeight="true" outlineLevel="0" collapsed="false">
      <c r="A41" s="134" t="n">
        <v>27</v>
      </c>
      <c r="B41" s="145" t="str">
        <f aca="false">IF(B40="Lu","Ma",IF(B40="Ma","Me", IF(B40="Me","Je", IF(B40="Je","Ve", IF(B40="Ve","Sa", IF(B40="Sa","Di", IF(B40="Di","Lu",)))))))</f>
        <v>Me</v>
      </c>
      <c r="C41" s="136"/>
      <c r="D41" s="136"/>
      <c r="E41" s="136"/>
      <c r="F41" s="137"/>
      <c r="G41" s="138"/>
      <c r="H41" s="136"/>
      <c r="I41" s="139"/>
      <c r="J41" s="140" t="n">
        <f aca="false">(D41-C41-(F41-E41))*24-IF(OR(G41=$N$7,G41=$N$9),-I41,0)-IF(G41=$N$8,I41,0)</f>
        <v>0</v>
      </c>
      <c r="K41" s="141" t="n">
        <f aca="false">IF(H41="Demi-journée ",IF(B41="Lu",$J$5,IF(B41="Ma",$J$6,IF(B41="Me",$J$7,IF(B41="Je",$L$5,IF(B41="Ve",$L$6,IF(B41="Sa",$L$7,IF(B41="Di",$L$8,)))))))/2,0)+IF(H41="Journée entière",IF(B41="Lu",$J$5,IF(B41="Ma",$J$6,IF(B41="Me",$J$7,IF(B41="Je",$L$5,IF(B41="Ve",$L$6,IF(B41="Sa",$L$7,IF(B41="Di",$L$8,))))))),)+IF(B41="Lu",J41-$J$5,IF(B41="Ma",J41-$J$6,IF(B41="Me",J41-$J$7,IF(B41="Je",J41-$L$5,IF(B41="Ve",J41-$L$6,IF(B41="Sa",J41-$L$7,IF(B41="Di",J41-$L$8,)))))))</f>
        <v>0</v>
      </c>
      <c r="L41" s="142" t="n">
        <f aca="false">L40+K41</f>
        <v>0</v>
      </c>
      <c r="M41" s="143"/>
      <c r="N41" s="144"/>
      <c r="O41" s="144"/>
    </row>
    <row r="42" s="69" customFormat="true" ht="22.5" hidden="false" customHeight="true" outlineLevel="0" collapsed="false">
      <c r="A42" s="134" t="n">
        <v>28</v>
      </c>
      <c r="B42" s="145" t="str">
        <f aca="false">IF(B41="Lu","Ma",IF(B41="Ma","Me", IF(B41="Me","Je", IF(B41="Je","Ve", IF(B41="Ve","Sa", IF(B41="Sa","Di", IF(B41="Di","Lu",)))))))</f>
        <v>Je</v>
      </c>
      <c r="C42" s="136"/>
      <c r="D42" s="136"/>
      <c r="E42" s="136"/>
      <c r="F42" s="137"/>
      <c r="G42" s="138"/>
      <c r="H42" s="136"/>
      <c r="I42" s="139"/>
      <c r="J42" s="140" t="n">
        <f aca="false">(D42-C42-(F42-E42))*24-IF(OR(G42=$N$7,G42=$N$9),-I42,0)-IF(G42=$N$8,I42,0)</f>
        <v>0</v>
      </c>
      <c r="K42" s="141" t="n">
        <f aca="false">IF(H42="Demi-journée ",IF(B42="Lu",$J$5,IF(B42="Ma",$J$6,IF(B42="Me",$J$7,IF(B42="Je",$L$5,IF(B42="Ve",$L$6,IF(B42="Sa",$L$7,IF(B42="Di",$L$8,)))))))/2,0)+IF(H42="Journée entière",IF(B42="Lu",$J$5,IF(B42="Ma",$J$6,IF(B42="Me",$J$7,IF(B42="Je",$L$5,IF(B42="Ve",$L$6,IF(B42="Sa",$L$7,IF(B42="Di",$L$8,))))))),)+IF(B42="Lu",J42-$J$5,IF(B42="Ma",J42-$J$6,IF(B42="Me",J42-$J$7,IF(B42="Je",J42-$L$5,IF(B42="Ve",J42-$L$6,IF(B42="Sa",J42-$L$7,IF(B42="Di",J42-$L$8,)))))))</f>
        <v>0</v>
      </c>
      <c r="L42" s="142" t="n">
        <f aca="false">L41+K42</f>
        <v>0</v>
      </c>
      <c r="M42" s="143"/>
      <c r="N42" s="144"/>
      <c r="O42" s="144"/>
    </row>
    <row r="43" s="69" customFormat="true" ht="22.5" hidden="false" customHeight="true" outlineLevel="0" collapsed="false">
      <c r="A43" s="170"/>
      <c r="B43" s="149" t="str">
        <f aca="false">IF(A43=29,IF(B42="Lu","Ma",IF(B42="Ma","Me", IF(B42="Me","Je", IF(B42="Je","Ve", IF(B42="Ve","Sa", IF(B42="Sa","Di", IF(B42="Di","Lu",))))))),"")</f>
        <v/>
      </c>
      <c r="C43" s="150"/>
      <c r="D43" s="150"/>
      <c r="E43" s="150"/>
      <c r="F43" s="151"/>
      <c r="G43" s="152"/>
      <c r="H43" s="150"/>
      <c r="I43" s="95"/>
      <c r="J43" s="153" t="n">
        <f aca="false">(D43-C43-(F43-E43))*24-IF(OR(G43=$N$7,G43=$N$9),-I43,0)-IF(G43=$N$8,I43,0)</f>
        <v>0</v>
      </c>
      <c r="K43" s="154" t="n">
        <f aca="false">IF(H43="Demi-journée ",IF(B43="Lu",$J$5,IF(B43="Ma",$J$6,IF(B43="Me",$J$7,IF(B43="Je",$L$5,IF(B43="Ve",$L$6,IF(B43="Sa",$L$7,IF(B43="Di",$L$8,)))))))/2,0)+IF(H43="Journée entière",IF(B43="Lu",$J$5,IF(B43="Ma",$J$6,IF(B43="Me",$J$7,IF(B43="Je",$L$5,IF(B43="Ve",$L$6,IF(B43="Sa",$L$7,IF(B43="Di",$L$8,))))))),)+IF(B43="Lu",J43-$J$5,IF(B43="Ma",J43-$J$6,IF(B43="Me",J43-$J$7,IF(B43="Je",J43-$L$5,IF(B43="Ve",J43-$L$6,IF(B43="Sa",J43-$L$7,IF(B43="Di",J43-$L$8,)))))))</f>
        <v>0</v>
      </c>
      <c r="L43" s="155" t="n">
        <f aca="false">L42+K43</f>
        <v>0</v>
      </c>
      <c r="M43" s="143"/>
      <c r="N43" s="156"/>
      <c r="O43" s="156"/>
    </row>
    <row r="44" s="69" customFormat="true" ht="22.5" hidden="false" customHeight="true" outlineLevel="0" collapsed="false">
      <c r="A44" s="157"/>
      <c r="B44" s="158"/>
      <c r="C44" s="159"/>
      <c r="D44" s="159"/>
      <c r="E44" s="159"/>
      <c r="F44" s="159"/>
      <c r="G44" s="160"/>
      <c r="H44" s="160"/>
      <c r="I44" s="159"/>
      <c r="J44" s="161"/>
      <c r="K44" s="162"/>
      <c r="L44" s="162"/>
      <c r="M44" s="143"/>
      <c r="N44" s="163"/>
      <c r="O44" s="163"/>
    </row>
    <row r="45" s="69" customFormat="true" ht="20.25" hidden="false" customHeight="false" outlineLevel="0" collapsed="false">
      <c r="A45" s="158"/>
      <c r="B45" s="158"/>
      <c r="C45" s="158"/>
      <c r="D45" s="158"/>
      <c r="E45" s="158"/>
      <c r="F45" s="158"/>
      <c r="G45" s="158"/>
      <c r="H45" s="158"/>
      <c r="I45" s="158"/>
      <c r="J45" s="164"/>
      <c r="K45" s="164"/>
      <c r="L45" s="161"/>
      <c r="M45" s="158"/>
      <c r="N45" s="158"/>
      <c r="O45" s="158"/>
    </row>
    <row r="46" s="69" customFormat="true" ht="20.25" hidden="false" customHeight="false" outlineLevel="0" collapsed="false">
      <c r="A46" s="165" t="s">
        <v>90</v>
      </c>
      <c r="B46" s="158"/>
      <c r="C46" s="158"/>
      <c r="D46" s="158"/>
      <c r="E46" s="158"/>
      <c r="F46" s="158"/>
      <c r="G46" s="158"/>
      <c r="H46" s="158"/>
      <c r="I46" s="158"/>
      <c r="J46" s="164"/>
      <c r="K46" s="164"/>
      <c r="L46" s="166" t="n">
        <f aca="false">IF(A43=29,L43,L42)</f>
        <v>0</v>
      </c>
      <c r="M46" s="158"/>
      <c r="N46" s="158"/>
      <c r="O46" s="158"/>
    </row>
    <row r="47" s="74" customFormat="true" ht="19.5" hidden="false" customHeight="false" outlineLevel="0" collapsed="false">
      <c r="A47" s="167"/>
      <c r="B47" s="143"/>
      <c r="C47" s="143"/>
      <c r="D47" s="143"/>
      <c r="E47" s="143"/>
      <c r="F47" s="143"/>
      <c r="G47" s="143"/>
      <c r="H47" s="143"/>
      <c r="I47" s="143"/>
      <c r="J47" s="132"/>
      <c r="K47" s="132"/>
      <c r="L47" s="162"/>
      <c r="M47" s="143"/>
      <c r="N47" s="143"/>
      <c r="O47" s="143"/>
    </row>
    <row r="48" s="69" customFormat="true" ht="19.5" hidden="false" customHeight="false" outlineLevel="0" collapsed="false">
      <c r="A48" s="158"/>
      <c r="B48" s="158"/>
      <c r="C48" s="158"/>
      <c r="D48" s="158"/>
      <c r="E48" s="158"/>
      <c r="F48" s="158"/>
      <c r="G48" s="158"/>
      <c r="H48" s="158"/>
      <c r="I48" s="158"/>
      <c r="J48" s="164"/>
      <c r="K48" s="164"/>
      <c r="L48" s="164"/>
      <c r="M48" s="158"/>
      <c r="N48" s="158"/>
      <c r="O48" s="158"/>
    </row>
    <row r="49" s="69" customFormat="true" ht="19.5" hidden="false" customHeight="false" outlineLevel="0" collapsed="false">
      <c r="A49" s="165" t="s">
        <v>91</v>
      </c>
      <c r="B49" s="158"/>
      <c r="C49" s="158"/>
      <c r="D49" s="158"/>
      <c r="E49" s="158"/>
      <c r="F49" s="158"/>
      <c r="G49" s="158"/>
      <c r="H49" s="158"/>
      <c r="I49" s="158"/>
      <c r="J49" s="164"/>
      <c r="K49" s="164"/>
      <c r="L49" s="164"/>
      <c r="M49" s="158"/>
      <c r="N49" s="158"/>
      <c r="O49" s="158"/>
    </row>
    <row r="50" s="69" customFormat="true" ht="19.5" hidden="false" customHeight="false" outlineLevel="0" collapsed="false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</row>
    <row r="51" s="69" customFormat="true" ht="19.5" hidden="false" customHeight="false" outlineLevel="0" collapsed="false"/>
    <row r="52" s="69" customFormat="true" ht="19.5" hidden="false" customHeight="false" outlineLevel="0" collapsed="false">
      <c r="A52" s="168"/>
      <c r="B52" s="168"/>
      <c r="C52" s="168"/>
      <c r="D52" s="168"/>
      <c r="E52" s="168"/>
      <c r="F52" s="168"/>
    </row>
    <row r="53" s="69" customFormat="true" ht="19.5" hidden="false" customHeight="false" outlineLevel="0" collapsed="false"/>
    <row r="54" s="69" customFormat="true" ht="19.5" hidden="false" customHeight="false" outlineLevel="0" collapsed="false"/>
    <row r="55" s="69" customFormat="true" ht="19.5" hidden="false" customHeight="false" outlineLevel="0" collapsed="false"/>
    <row r="56" s="69" customFormat="true" ht="19.5" hidden="false" customHeight="false" outlineLevel="0" collapsed="false"/>
    <row r="57" s="69" customFormat="true" ht="19.5" hidden="false" customHeight="false" outlineLevel="0" collapsed="false"/>
    <row r="58" s="69" customFormat="true" ht="19.5" hidden="false" customHeight="false" outlineLevel="0" collapsed="false"/>
    <row r="59" s="69" customFormat="true" ht="19.5" hidden="false" customHeight="false" outlineLevel="0" collapsed="false"/>
    <row r="60" s="69" customFormat="true" ht="19.5" hidden="false" customHeight="false" outlineLevel="0" collapsed="false"/>
    <row r="61" s="69" customFormat="true" ht="19.5" hidden="false" customHeight="false" outlineLevel="0" collapsed="false"/>
    <row r="62" s="69" customFormat="true" ht="19.5" hidden="false" customHeight="false" outlineLevel="0" collapsed="false"/>
    <row r="63" s="69" customFormat="true" ht="19.5" hidden="false" customHeight="false" outlineLevel="0" collapsed="false"/>
    <row r="64" s="69" customFormat="true" ht="19.5" hidden="false" customHeight="false" outlineLevel="0" collapsed="false"/>
    <row r="65" s="69" customFormat="true" ht="19.5" hidden="false" customHeight="false" outlineLevel="0" collapsed="false"/>
    <row r="66" s="69" customFormat="true" ht="19.5" hidden="false" customHeight="false" outlineLevel="0" collapsed="false"/>
    <row r="67" s="69" customFormat="true" ht="19.5" hidden="false" customHeight="false" outlineLevel="0" collapsed="false"/>
    <row r="68" s="69" customFormat="true" ht="19.5" hidden="false" customHeight="false" outlineLevel="0" collapsed="false"/>
    <row r="69" s="69" customFormat="true" ht="19.5" hidden="false" customHeight="false" outlineLevel="0" collapsed="false"/>
    <row r="70" s="69" customFormat="true" ht="19.5" hidden="false" customHeight="false" outlineLevel="0" collapsed="false"/>
    <row r="71" s="69" customFormat="true" ht="19.5" hidden="false" customHeight="false" outlineLevel="0" collapsed="false"/>
    <row r="72" s="69" customFormat="true" ht="19.5" hidden="false" customHeight="false" outlineLevel="0" collapsed="false"/>
    <row r="73" s="69" customFormat="true" ht="19.5" hidden="false" customHeight="false" outlineLevel="0" collapsed="false"/>
    <row r="74" s="69" customFormat="true" ht="19.5" hidden="false" customHeight="false" outlineLevel="0" collapsed="false"/>
  </sheetData>
  <sheetProtection algorithmName="SHA-512" hashValue="8VIXQ+owWNaLmxWN/dbgnZvbUk8IMajMNAadgja5CkXVEVZjFZccL+ucocJr3qNxRj8XACV/ISodSCLyyKWA3g==" saltValue="IN4w9lFiYtYnYy83VbMHrg==" spinCount="100000" sheet="true" selectLockedCells="true"/>
  <mergeCells count="41">
    <mergeCell ref="A3:F3"/>
    <mergeCell ref="N3:O3"/>
    <mergeCell ref="A5:D5"/>
    <mergeCell ref="E5:F5"/>
    <mergeCell ref="A6:D6"/>
    <mergeCell ref="E6:F6"/>
    <mergeCell ref="A7:D7"/>
    <mergeCell ref="E7:F7"/>
    <mergeCell ref="A8:D8"/>
    <mergeCell ref="E8:F8"/>
    <mergeCell ref="N11:O13"/>
    <mergeCell ref="A13:C13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4:L44">
    <cfRule type="expression" priority="2" aboveAverage="0" equalAverage="0" bottom="0" percent="0" rank="0" text="" dxfId="35">
      <formula>$G44="MU = Mutterschaft"</formula>
    </cfRule>
    <cfRule type="expression" priority="3" aboveAverage="0" equalAverage="0" bottom="0" percent="0" rank="0" text="" dxfId="36">
      <formula>$G44="TK = Tagungen/Kurse"</formula>
    </cfRule>
    <cfRule type="expression" priority="4" aboveAverage="0" equalAverage="0" bottom="0" percent="0" rank="0" text="" dxfId="37">
      <formula>$G44="KO = Kompensation"</formula>
    </cfRule>
    <cfRule type="expression" priority="5" aboveAverage="0" equalAverage="0" bottom="0" percent="0" rank="0" text="" dxfId="38">
      <formula>$G44="BE = Bez. Urlaubstage"</formula>
    </cfRule>
    <cfRule type="expression" priority="6" aboveAverage="0" equalAverage="0" bottom="0" percent="0" rank="0" text="" dxfId="39">
      <formula>$G44="UN = Unfall"</formula>
    </cfRule>
    <cfRule type="expression" priority="7" aboveAverage="0" equalAverage="0" bottom="0" percent="0" rank="0" text="" dxfId="40">
      <formula>$G44="KR = Krankheit"</formula>
    </cfRule>
    <cfRule type="expression" priority="8" aboveAverage="0" equalAverage="0" bottom="0" percent="0" rank="0" text="" dxfId="41">
      <formula>$G44="FT = Feiertag"</formula>
    </cfRule>
    <cfRule type="expression" priority="9" aboveAverage="0" equalAverage="0" bottom="0" percent="0" rank="0" text="" dxfId="42">
      <formula>$G44="FE = Ferien"</formula>
    </cfRule>
  </conditionalFormatting>
  <conditionalFormatting sqref="L46:L47">
    <cfRule type="expression" priority="10" aboveAverage="0" equalAverage="0" bottom="0" percent="0" rank="0" text="" dxfId="43">
      <formula>$G46="MU = Mutterschaft"</formula>
    </cfRule>
    <cfRule type="expression" priority="11" aboveAverage="0" equalAverage="0" bottom="0" percent="0" rank="0" text="" dxfId="44">
      <formula>$G46="TK = Tagungen/Kurse"</formula>
    </cfRule>
    <cfRule type="expression" priority="12" aboveAverage="0" equalAverage="0" bottom="0" percent="0" rank="0" text="" dxfId="45">
      <formula>$G46="KO = Kompensation"</formula>
    </cfRule>
    <cfRule type="expression" priority="13" aboveAverage="0" equalAverage="0" bottom="0" percent="0" rank="0" text="" dxfId="46">
      <formula>$G46="BE = Bez. Urlaubstage"</formula>
    </cfRule>
    <cfRule type="expression" priority="14" aboveAverage="0" equalAverage="0" bottom="0" percent="0" rank="0" text="" dxfId="47">
      <formula>$G46="UN = Unfall"</formula>
    </cfRule>
    <cfRule type="expression" priority="15" aboveAverage="0" equalAverage="0" bottom="0" percent="0" rank="0" text="" dxfId="48">
      <formula>$G46="KR = Krankheit"</formula>
    </cfRule>
    <cfRule type="expression" priority="16" aboveAverage="0" equalAverage="0" bottom="0" percent="0" rank="0" text="" dxfId="49">
      <formula>$G46="FT = Feiertag"</formula>
    </cfRule>
    <cfRule type="expression" priority="17" aboveAverage="0" equalAverage="0" bottom="0" percent="0" rank="0" text="" dxfId="50">
      <formula>$G46="FE = Ferien"</formula>
    </cfRule>
  </conditionalFormatting>
  <conditionalFormatting sqref="L13">
    <cfRule type="expression" priority="18" aboveAverage="0" equalAverage="0" bottom="0" percent="0" rank="0" text="" dxfId="51">
      <formula>$G13="MU = Mutterschaft"</formula>
    </cfRule>
    <cfRule type="expression" priority="19" aboveAverage="0" equalAverage="0" bottom="0" percent="0" rank="0" text="" dxfId="52">
      <formula>$G13="TK = Tagungen/Kurse"</formula>
    </cfRule>
    <cfRule type="expression" priority="20" aboveAverage="0" equalAverage="0" bottom="0" percent="0" rank="0" text="" dxfId="53">
      <formula>$G13="KO = Kompensation"</formula>
    </cfRule>
    <cfRule type="expression" priority="21" aboveAverage="0" equalAverage="0" bottom="0" percent="0" rank="0" text="" dxfId="54">
      <formula>$G13="BE = Bez. Urlaubstage"</formula>
    </cfRule>
    <cfRule type="expression" priority="22" aboveAverage="0" equalAverage="0" bottom="0" percent="0" rank="0" text="" dxfId="55">
      <formula>$G13="UN = Unfall"</formula>
    </cfRule>
    <cfRule type="expression" priority="23" aboveAverage="0" equalAverage="0" bottom="0" percent="0" rank="0" text="" dxfId="56">
      <formula>$G13="KR = Krankheit"</formula>
    </cfRule>
    <cfRule type="expression" priority="24" aboveAverage="0" equalAverage="0" bottom="0" percent="0" rank="0" text="" dxfId="57">
      <formula>$G13="FT = Feiertag"</formula>
    </cfRule>
    <cfRule type="expression" priority="25" aboveAverage="0" equalAverage="0" bottom="0" percent="0" rank="0" text="" dxfId="58">
      <formula>$G13="FE = Ferien"</formula>
    </cfRule>
  </conditionalFormatting>
  <conditionalFormatting sqref="L5:L8">
    <cfRule type="expression" priority="26" aboveAverage="0" equalAverage="0" bottom="0" percent="0" rank="0" text="" dxfId="59">
      <formula>$G5="MU = Mutterschaft"</formula>
    </cfRule>
    <cfRule type="expression" priority="27" aboveAverage="0" equalAverage="0" bottom="0" percent="0" rank="0" text="" dxfId="60">
      <formula>$G5="TK = Tagungen/Kurse"</formula>
    </cfRule>
    <cfRule type="expression" priority="28" aboveAverage="0" equalAverage="0" bottom="0" percent="0" rank="0" text="" dxfId="61">
      <formula>$G5="KO = Kompensation"</formula>
    </cfRule>
    <cfRule type="expression" priority="29" aboveAverage="0" equalAverage="0" bottom="0" percent="0" rank="0" text="" dxfId="62">
      <formula>$G5="BE = Bez. Urlaubstage"</formula>
    </cfRule>
    <cfRule type="expression" priority="30" aboveAverage="0" equalAverage="0" bottom="0" percent="0" rank="0" text="" dxfId="63">
      <formula>$G5="UN = Unfall"</formula>
    </cfRule>
    <cfRule type="expression" priority="31" aboveAverage="0" equalAverage="0" bottom="0" percent="0" rank="0" text="" dxfId="64">
      <formula>$G5="KR = Krankheit"</formula>
    </cfRule>
    <cfRule type="expression" priority="32" aboveAverage="0" equalAverage="0" bottom="0" percent="0" rank="0" text="" dxfId="65">
      <formula>$G5="FT = Feiertag"</formula>
    </cfRule>
    <cfRule type="expression" priority="33" aboveAverage="0" equalAverage="0" bottom="0" percent="0" rank="0" text="" dxfId="66">
      <formula>$G5="FE = Ferien"</formula>
    </cfRule>
  </conditionalFormatting>
  <conditionalFormatting sqref="J5:J7">
    <cfRule type="expression" priority="34" aboveAverage="0" equalAverage="0" bottom="0" percent="0" rank="0" text="" dxfId="67">
      <formula>$G5="MU = Mutterschaft"</formula>
    </cfRule>
    <cfRule type="expression" priority="35" aboveAverage="0" equalAverage="0" bottom="0" percent="0" rank="0" text="" dxfId="68">
      <formula>$G5="TK = Tagungen/Kurse"</formula>
    </cfRule>
    <cfRule type="expression" priority="36" aboveAverage="0" equalAverage="0" bottom="0" percent="0" rank="0" text="" dxfId="69">
      <formula>$G5="KO = Kompensation"</formula>
    </cfRule>
    <cfRule type="expression" priority="37" aboveAverage="0" equalAverage="0" bottom="0" percent="0" rank="0" text="" dxfId="70">
      <formula>$G5="BE = Bez. Urlaubstage"</formula>
    </cfRule>
    <cfRule type="expression" priority="38" aboveAverage="0" equalAverage="0" bottom="0" percent="0" rank="0" text="" dxfId="71">
      <formula>$G5="UN = Unfall"</formula>
    </cfRule>
    <cfRule type="expression" priority="39" aboveAverage="0" equalAverage="0" bottom="0" percent="0" rank="0" text="" dxfId="72">
      <formula>$G5="KR = Krankheit"</formula>
    </cfRule>
    <cfRule type="expression" priority="40" aboveAverage="0" equalAverage="0" bottom="0" percent="0" rank="0" text="" dxfId="73">
      <formula>$G5="FT = Feiertag"</formula>
    </cfRule>
    <cfRule type="expression" priority="41" aboveAverage="0" equalAverage="0" bottom="0" percent="0" rank="0" text="" dxfId="74">
      <formula>$G5="FE = Ferien"</formula>
    </cfRule>
  </conditionalFormatting>
  <conditionalFormatting sqref="A15:L43">
    <cfRule type="expression" priority="42" aboveAverage="0" equalAverage="0" bottom="0" percent="0" rank="0" text="" dxfId="75">
      <formula>$G15="MAT = maternité"</formula>
    </cfRule>
    <cfRule type="expression" priority="43" aboveAverage="0" equalAverage="0" bottom="0" percent="0" rank="0" text="" dxfId="76">
      <formula>$G15="RC = réunions/cours"</formula>
    </cfRule>
    <cfRule type="expression" priority="44" aboveAverage="0" equalAverage="0" bottom="0" percent="0" rank="0" text="" dxfId="77">
      <formula>$G15="CO = compensation"</formula>
    </cfRule>
    <cfRule type="expression" priority="45" aboveAverage="0" equalAverage="0" bottom="0" percent="0" rank="0" text="" dxfId="78">
      <formula>$G15="CP = jours de congé payés"</formula>
    </cfRule>
    <cfRule type="expression" priority="46" aboveAverage="0" equalAverage="0" bottom="0" percent="0" rank="0" text="" dxfId="79">
      <formula>$G15="AC = accident"</formula>
    </cfRule>
    <cfRule type="expression" priority="47" aboveAverage="0" equalAverage="0" bottom="0" percent="0" rank="0" text="" dxfId="80">
      <formula>$G15="MA = maladie"</formula>
    </cfRule>
    <cfRule type="expression" priority="48" aboveAverage="0" equalAverage="0" bottom="0" percent="0" rank="0" text="" dxfId="81">
      <formula>$G15="JF = jour férié"</formula>
    </cfRule>
    <cfRule type="expression" priority="49" aboveAverage="0" equalAverage="0" bottom="0" percent="0" rank="0" text="" dxfId="82">
      <formula>$G15="VA = vacances"</formula>
    </cfRule>
  </conditionalFormatting>
  <conditionalFormatting sqref="A15:L43">
    <cfRule type="expression" priority="50" aboveAverage="0" equalAverage="0" bottom="0" percent="0" rank="0" text="" dxfId="83">
      <formula>$B15="Di"</formula>
    </cfRule>
    <cfRule type="expression" priority="51" aboveAverage="0" equalAverage="0" bottom="0" percent="0" rank="0" text="" dxfId="84">
      <formula>$G15="JL = jour libre hebdomadaire"</formula>
    </cfRule>
    <cfRule type="expression" priority="52" aboveAverage="0" equalAverage="0" bottom="0" percent="0" rank="0" text="" dxfId="85">
      <formula>$G15="AB = absence brève"</formula>
    </cfRule>
  </conditionalFormatting>
  <dataValidations count="7">
    <dataValidation allowBlank="true" errorTitle="Ungültiges Format" operator="between" showDropDown="false" showErrorMessage="true" showInputMessage="true" sqref="I15:I43" type="decimal">
      <formula1>0</formula1>
      <formula2>14</formula2>
    </dataValidation>
    <dataValidation allowBlank="true" error="Bitte geben Sie die Uhrzeit mit Doppeltpunkt an. Beispiel: 00:00" errorTitle="Ungültiges Format" operator="between" showDropDown="false" showErrorMessage="true" showInputMessage="true" sqref="C15:F43" type="time">
      <formula1>0</formula1>
      <formula2>0.999305555555556</formula2>
    </dataValidation>
    <dataValidation allowBlank="true" operator="between" showDropDown="false" showErrorMessage="true" showInputMessage="true" sqref="H15:H43" type="list">
      <formula1>IF(OR(G15="VA = vacances",G15="JF = jour férié",G15="JL = jour libre hebdomadaire"),Ferien,0)</formula1>
      <formula2>0</formula2>
    </dataValidation>
    <dataValidation allowBlank="true" operator="between" showDropDown="false" showErrorMessage="true" showInputMessage="true" sqref="G15:G44" type="list">
      <formula1>Legenden</formula1>
      <formula2>0</formula2>
    </dataValidation>
    <dataValidation allowBlank="true" operator="between" showDropDown="false" showErrorMessage="true" showInputMessage="true" sqref="I44" type="time">
      <formula1>0</formula1>
      <formula2>0.583333333333333</formula2>
    </dataValidation>
    <dataValidation allowBlank="true" operator="between" showDropDown="false" showErrorMessage="true" showInputMessage="true" sqref="H44" type="list">
      <formula1>IF(ISTEXT(G44)=1,Ferien,0)</formula1>
      <formula2>0</formula2>
    </dataValidation>
    <dataValidation allowBlank="true" operator="between" showDropDown="false" showErrorMessage="true" showInputMessage="true" sqref="A43" type="list">
      <formula1>Schaltjahr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&amp;RPK Coiffure, Version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76"/>
  <sheetViews>
    <sheetView showFormulas="false" showGridLines="fals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B15" activeCellId="0" sqref="B15"/>
    </sheetView>
  </sheetViews>
  <sheetFormatPr defaultColWidth="11.43359375" defaultRowHeight="15" zeroHeight="false" outlineLevelRow="0" outlineLevelCol="0"/>
  <cols>
    <col collapsed="false" customWidth="true" hidden="false" outlineLevel="0" max="1" min="1" style="49" width="13.14"/>
    <col collapsed="false" customWidth="true" hidden="false" outlineLevel="0" max="2" min="2" style="49" width="14.43"/>
    <col collapsed="false" customWidth="true" hidden="false" outlineLevel="0" max="6" min="3" style="49" width="10.71"/>
    <col collapsed="false" customWidth="true" hidden="false" outlineLevel="0" max="7" min="7" style="49" width="36"/>
    <col collapsed="false" customWidth="true" hidden="false" outlineLevel="0" max="8" min="8" style="49" width="18.85"/>
    <col collapsed="false" customWidth="true" hidden="false" outlineLevel="0" max="9" min="9" style="49" width="22.43"/>
    <col collapsed="false" customWidth="true" hidden="false" outlineLevel="0" max="12" min="10" style="49" width="15.71"/>
    <col collapsed="false" customWidth="true" hidden="false" outlineLevel="0" max="13" min="13" style="49" width="1.71"/>
    <col collapsed="false" customWidth="true" hidden="false" outlineLevel="0" max="15" min="14" style="49" width="35.71"/>
    <col collapsed="false" customWidth="false" hidden="false" outlineLevel="0" max="1024" min="16" style="49" width="11.42"/>
  </cols>
  <sheetData>
    <row r="1" s="57" customFormat="true" ht="24" hidden="false" customHeight="false" outlineLevel="0" collapsed="false">
      <c r="A1" s="55" t="s">
        <v>0</v>
      </c>
      <c r="B1" s="55"/>
      <c r="C1" s="55"/>
      <c r="D1" s="55"/>
      <c r="E1" s="55"/>
      <c r="F1" s="55"/>
      <c r="G1" s="56"/>
      <c r="H1" s="56"/>
      <c r="I1" s="56"/>
      <c r="J1" s="56"/>
      <c r="K1" s="56"/>
      <c r="M1" s="56"/>
      <c r="N1" s="58" t="s">
        <v>32</v>
      </c>
      <c r="O1" s="59" t="n">
        <f aca="false">'Vue d’ensemble'!O1</f>
        <v>2019</v>
      </c>
    </row>
    <row r="2" customFormat="false" ht="6.75" hidden="false" customHeight="true" outlineLevel="0" collapsed="false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1"/>
      <c r="N2" s="61"/>
      <c r="O2" s="62"/>
    </row>
    <row r="3" s="69" customFormat="true" ht="16.5" hidden="false" customHeight="true" outlineLevel="0" collapsed="false">
      <c r="A3" s="63" t="s">
        <v>66</v>
      </c>
      <c r="B3" s="63"/>
      <c r="C3" s="63"/>
      <c r="D3" s="63"/>
      <c r="E3" s="63"/>
      <c r="F3" s="63"/>
      <c r="G3" s="64"/>
      <c r="H3" s="65"/>
      <c r="I3" s="66" t="s">
        <v>67</v>
      </c>
      <c r="J3" s="67" t="s">
        <v>68</v>
      </c>
      <c r="K3" s="68" t="s">
        <v>67</v>
      </c>
      <c r="L3" s="67" t="s">
        <v>68</v>
      </c>
      <c r="M3" s="64"/>
      <c r="N3" s="63" t="s">
        <v>69</v>
      </c>
      <c r="O3" s="63"/>
    </row>
    <row r="4" s="74" customFormat="true" ht="6.75" hidden="false" customHeight="true" outlineLevel="0" collapsed="false">
      <c r="A4" s="70"/>
      <c r="B4" s="64"/>
      <c r="C4" s="64"/>
      <c r="D4" s="71"/>
      <c r="E4" s="64"/>
      <c r="F4" s="71"/>
      <c r="G4" s="64"/>
      <c r="H4" s="64"/>
      <c r="I4" s="72"/>
      <c r="J4" s="64"/>
      <c r="K4" s="73"/>
      <c r="L4" s="71"/>
      <c r="M4" s="64"/>
      <c r="N4" s="70"/>
      <c r="O4" s="71"/>
    </row>
    <row r="5" s="69" customFormat="true" ht="19.5" hidden="false" customHeight="false" outlineLevel="0" collapsed="false">
      <c r="A5" s="75" t="s">
        <v>70</v>
      </c>
      <c r="B5" s="75"/>
      <c r="C5" s="75"/>
      <c r="D5" s="75"/>
      <c r="E5" s="76" t="str">
        <f aca="false">CONCATENATE('Vue d’ensemble'!D5," ",'Vue d’ensemble'!D4)</f>
        <v>Marie Modèle</v>
      </c>
      <c r="F5" s="76"/>
      <c r="G5" s="77"/>
      <c r="I5" s="78" t="s">
        <v>71</v>
      </c>
      <c r="J5" s="79" t="n">
        <v>0</v>
      </c>
      <c r="K5" s="80" t="s">
        <v>72</v>
      </c>
      <c r="L5" s="81" t="n">
        <v>0</v>
      </c>
      <c r="M5" s="74"/>
      <c r="N5" s="82" t="s">
        <v>45</v>
      </c>
      <c r="O5" s="83" t="s">
        <v>52</v>
      </c>
    </row>
    <row r="6" s="69" customFormat="true" ht="20.25" hidden="false" customHeight="false" outlineLevel="0" collapsed="false">
      <c r="A6" s="75" t="s">
        <v>12</v>
      </c>
      <c r="B6" s="75"/>
      <c r="C6" s="75"/>
      <c r="D6" s="75"/>
      <c r="E6" s="84" t="n">
        <f aca="false">'Vue d’ensemble'!J9</f>
        <v>100</v>
      </c>
      <c r="F6" s="84"/>
      <c r="G6" s="77"/>
      <c r="I6" s="78" t="s">
        <v>73</v>
      </c>
      <c r="J6" s="79" t="n">
        <v>0</v>
      </c>
      <c r="K6" s="80" t="s">
        <v>74</v>
      </c>
      <c r="L6" s="81" t="n">
        <v>0</v>
      </c>
      <c r="M6" s="74"/>
      <c r="N6" s="85" t="s">
        <v>46</v>
      </c>
      <c r="O6" s="86" t="s">
        <v>61</v>
      </c>
    </row>
    <row r="7" s="69" customFormat="true" ht="19.5" hidden="false" customHeight="false" outlineLevel="0" collapsed="false">
      <c r="A7" s="75" t="s">
        <v>75</v>
      </c>
      <c r="B7" s="75"/>
      <c r="C7" s="75"/>
      <c r="D7" s="75"/>
      <c r="E7" s="87" t="n">
        <f aca="false">SUM(J5:J7,L5:L8)</f>
        <v>0</v>
      </c>
      <c r="F7" s="87"/>
      <c r="G7" s="77"/>
      <c r="I7" s="78" t="s">
        <v>76</v>
      </c>
      <c r="J7" s="79" t="n">
        <v>0</v>
      </c>
      <c r="K7" s="80" t="s">
        <v>77</v>
      </c>
      <c r="L7" s="81" t="n">
        <v>0</v>
      </c>
      <c r="M7" s="74"/>
      <c r="N7" s="88" t="s">
        <v>48</v>
      </c>
      <c r="O7" s="89" t="s">
        <v>58</v>
      </c>
    </row>
    <row r="8" s="69" customFormat="true" ht="20.25" hidden="false" customHeight="false" outlineLevel="0" collapsed="false">
      <c r="A8" s="90" t="s">
        <v>14</v>
      </c>
      <c r="B8" s="90"/>
      <c r="C8" s="90"/>
      <c r="D8" s="90"/>
      <c r="E8" s="91" t="str">
        <f aca="false">'Vue d’ensemble'!J11</f>
        <v>variable</v>
      </c>
      <c r="F8" s="91"/>
      <c r="G8" s="77"/>
      <c r="H8" s="77"/>
      <c r="I8" s="92"/>
      <c r="J8" s="93"/>
      <c r="K8" s="94" t="s">
        <v>78</v>
      </c>
      <c r="L8" s="95" t="n">
        <v>0</v>
      </c>
      <c r="M8" s="74"/>
      <c r="N8" s="96" t="s">
        <v>63</v>
      </c>
      <c r="O8" s="97" t="s">
        <v>65</v>
      </c>
    </row>
    <row r="9" s="69" customFormat="true" ht="20.25" hidden="false" customHeight="false" outlineLevel="0" collapsed="false">
      <c r="M9" s="74"/>
      <c r="N9" s="98" t="s">
        <v>50</v>
      </c>
      <c r="O9" s="99" t="s">
        <v>55</v>
      </c>
    </row>
    <row r="10" s="74" customFormat="true" ht="6.75" hidden="false" customHeight="true" outlineLevel="0" collapsed="false">
      <c r="A10" s="100"/>
      <c r="B10" s="100"/>
      <c r="C10" s="101"/>
      <c r="D10" s="101"/>
      <c r="E10" s="102"/>
      <c r="F10" s="102"/>
      <c r="G10" s="102"/>
      <c r="H10" s="102"/>
      <c r="J10" s="102"/>
    </row>
    <row r="11" s="111" customFormat="true" ht="44.25" hidden="false" customHeight="true" outlineLevel="0" collapsed="false">
      <c r="A11" s="103" t="s">
        <v>79</v>
      </c>
      <c r="B11" s="104" t="s">
        <v>67</v>
      </c>
      <c r="C11" s="104" t="s">
        <v>80</v>
      </c>
      <c r="D11" s="104" t="s">
        <v>81</v>
      </c>
      <c r="E11" s="105" t="s">
        <v>82</v>
      </c>
      <c r="F11" s="106" t="s">
        <v>83</v>
      </c>
      <c r="G11" s="103" t="s">
        <v>84</v>
      </c>
      <c r="H11" s="105" t="s">
        <v>85</v>
      </c>
      <c r="I11" s="106" t="s">
        <v>86</v>
      </c>
      <c r="J11" s="107" t="s">
        <v>87</v>
      </c>
      <c r="K11" s="105" t="s">
        <v>88</v>
      </c>
      <c r="L11" s="108" t="s">
        <v>28</v>
      </c>
      <c r="M11" s="109"/>
      <c r="N11" s="110" t="s">
        <v>29</v>
      </c>
      <c r="O11" s="110"/>
    </row>
    <row r="12" s="109" customFormat="true" ht="6.75" hidden="false" customHeight="true" outlineLevel="0" collapsed="false">
      <c r="A12" s="112"/>
      <c r="E12" s="100"/>
      <c r="F12" s="113"/>
      <c r="G12" s="114"/>
      <c r="H12" s="100"/>
      <c r="I12" s="115"/>
      <c r="J12" s="116"/>
      <c r="K12" s="117"/>
      <c r="L12" s="118"/>
      <c r="N12" s="110"/>
      <c r="O12" s="110"/>
    </row>
    <row r="13" s="69" customFormat="true" ht="22.5" hidden="false" customHeight="true" outlineLevel="0" collapsed="false">
      <c r="A13" s="119" t="s">
        <v>89</v>
      </c>
      <c r="B13" s="119"/>
      <c r="C13" s="119"/>
      <c r="D13" s="120"/>
      <c r="E13" s="120"/>
      <c r="F13" s="121"/>
      <c r="G13" s="122"/>
      <c r="H13" s="123"/>
      <c r="I13" s="121"/>
      <c r="J13" s="124"/>
      <c r="K13" s="125"/>
      <c r="L13" s="126" t="n">
        <f aca="false">Février!L46</f>
        <v>0</v>
      </c>
      <c r="M13" s="74"/>
      <c r="N13" s="110"/>
      <c r="O13" s="110"/>
    </row>
    <row r="14" s="74" customFormat="true" ht="6.75" hidden="false" customHeight="true" outlineLevel="0" collapsed="false">
      <c r="A14" s="127"/>
      <c r="E14" s="101"/>
      <c r="F14" s="128"/>
      <c r="G14" s="129"/>
      <c r="H14" s="130"/>
      <c r="I14" s="71"/>
      <c r="J14" s="131"/>
      <c r="K14" s="132"/>
      <c r="L14" s="133"/>
      <c r="N14" s="70"/>
      <c r="O14" s="71"/>
    </row>
    <row r="15" s="69" customFormat="true" ht="22.5" hidden="false" customHeight="true" outlineLevel="0" collapsed="false">
      <c r="A15" s="134" t="n">
        <v>1</v>
      </c>
      <c r="B15" s="169" t="str">
        <f aca="false">IF(Février!A43=29,IF(Février!B43="Lu","Ma",IF(Février!B43="Ma","Me", IF(Février!B43="Me","Je", IF(Février!B43="Je","Ve", IF(Février!B43="Ve","Sa", IF(Février!B43="Sa","Di", IF(Février!B43="Di","Lu",))))))),IF(Février!B42="Lu","Ma",IF(Février!B42="Ma","Me", IF(Février!B42="Me","Je", IF(Février!B42="Je","Ve", IF(Février!B42="Ve","Sa", IF(Février!B42="Sa","Di", IF(Février!B42="Di","Lu",))))))))</f>
        <v>Ve</v>
      </c>
      <c r="C15" s="136"/>
      <c r="D15" s="136"/>
      <c r="E15" s="136"/>
      <c r="F15" s="137"/>
      <c r="G15" s="138"/>
      <c r="H15" s="136"/>
      <c r="I15" s="139"/>
      <c r="J15" s="140" t="n">
        <f aca="false">(D15-C15-(F15-E15))*24-IF(OR(G15=$N$7,G15=$N$9),-I15,0)-IF(G15=$N$8,I15,0)</f>
        <v>0</v>
      </c>
      <c r="K15" s="141" t="n">
        <f aca="false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142" t="n">
        <f aca="false">L13+K15</f>
        <v>0</v>
      </c>
      <c r="M15" s="143"/>
      <c r="N15" s="144"/>
      <c r="O15" s="144"/>
    </row>
    <row r="16" s="69" customFormat="true" ht="22.5" hidden="false" customHeight="true" outlineLevel="0" collapsed="false">
      <c r="A16" s="134" t="n">
        <v>2</v>
      </c>
      <c r="B16" s="145" t="str">
        <f aca="false">IF(B15="Lu","Ma",IF(B15="Ma","Me", IF(B15="Me","Je", IF(B15="Je","Ve", IF(B15="Ve","Sa", IF(B15="Sa","Di", IF(B15="Di","Lu",)))))))</f>
        <v>Sa</v>
      </c>
      <c r="C16" s="136"/>
      <c r="D16" s="136"/>
      <c r="E16" s="136"/>
      <c r="F16" s="137"/>
      <c r="G16" s="138"/>
      <c r="H16" s="136"/>
      <c r="I16" s="139"/>
      <c r="J16" s="140" t="n">
        <f aca="false">(D16-C16-(F16-E16))*24-IF(OR(G16=$N$7,G16=$N$9),-I16,0)-IF(G16=$N$8,I16,0)</f>
        <v>0</v>
      </c>
      <c r="K16" s="141" t="n">
        <f aca="false">IF(H16="Demi-journée ",IF(B16="Lu",$J$5,IF(B16="Ma",$J$6,IF(B16="Me",$J$7,IF(B16="Je",$L$5,IF(B16="Ve",$L$6,IF(B16="Sa",$L$7,IF(B16="Di",$L$8,)))))))/2,0)+IF(H16="Journée entière",IF(B16="Lu",$J$5,IF(B16="Ma",$J$6,IF(B16="Me",$J$7,IF(B16="Je",$L$5,IF(B16="Ve",$L$6,IF(B16="Sa",$L$7,IF(B16="Di",$L$8,))))))),)+IF(B16="Lu",J16-$J$5,IF(B16="Ma",J16-$J$6,IF(B16="Me",J16-$J$7,IF(B16="Je",J16-$L$5,IF(B16="Ve",J16-$L$6,IF(B16="Sa",J16-$L$7,IF(B16="Di",J16-$L$8,)))))))</f>
        <v>0</v>
      </c>
      <c r="L16" s="142" t="n">
        <f aca="false">L15+K16</f>
        <v>0</v>
      </c>
      <c r="M16" s="143"/>
      <c r="N16" s="144"/>
      <c r="O16" s="144"/>
    </row>
    <row r="17" s="69" customFormat="true" ht="22.5" hidden="false" customHeight="true" outlineLevel="0" collapsed="false">
      <c r="A17" s="134" t="n">
        <v>3</v>
      </c>
      <c r="B17" s="145" t="str">
        <f aca="false">IF(B16="Lu","Ma",IF(B16="Ma","Me", IF(B16="Me","Je", IF(B16="Je","Ve", IF(B16="Ve","Sa", IF(B16="Sa","Di", IF(B16="Di","Lu",)))))))</f>
        <v>Di</v>
      </c>
      <c r="C17" s="136"/>
      <c r="D17" s="136"/>
      <c r="E17" s="136"/>
      <c r="F17" s="137"/>
      <c r="G17" s="138"/>
      <c r="H17" s="136"/>
      <c r="I17" s="139"/>
      <c r="J17" s="140" t="n">
        <f aca="false">(D17-C17-(F17-E17))*24-IF(OR(G17=$N$7,G17=$N$9),-I17,0)-IF(G17=$N$8,I17,0)</f>
        <v>0</v>
      </c>
      <c r="K17" s="141" t="n">
        <f aca="false">IF(H17="Demi-journée ",IF(B17="Lu",$J$5,IF(B17="Ma",$J$6,IF(B17="Me",$J$7,IF(B17="Je",$L$5,IF(B17="Ve",$L$6,IF(B17="Sa",$L$7,IF(B17="Di",$L$8,)))))))/2,0)+IF(H17="Journée entière",IF(B17="Lu",$J$5,IF(B17="Ma",$J$6,IF(B17="Me",$J$7,IF(B17="Je",$L$5,IF(B17="Ve",$L$6,IF(B17="Sa",$L$7,IF(B17="Di",$L$8,))))))),)+IF(B17="Lu",J17-$J$5,IF(B17="Ma",J17-$J$6,IF(B17="Me",J17-$J$7,IF(B17="Je",J17-$L$5,IF(B17="Ve",J17-$L$6,IF(B17="Sa",J17-$L$7,IF(B17="Di",J17-$L$8,)))))))</f>
        <v>0</v>
      </c>
      <c r="L17" s="142" t="n">
        <f aca="false">L16+K17</f>
        <v>0</v>
      </c>
      <c r="M17" s="143"/>
      <c r="N17" s="144"/>
      <c r="O17" s="144"/>
    </row>
    <row r="18" s="69" customFormat="true" ht="22.5" hidden="false" customHeight="true" outlineLevel="0" collapsed="false">
      <c r="A18" s="134" t="n">
        <v>4</v>
      </c>
      <c r="B18" s="145" t="str">
        <f aca="false">IF(B17="Lu","Ma",IF(B17="Ma","Me", IF(B17="Me","Je", IF(B17="Je","Ve", IF(B17="Ve","Sa", IF(B17="Sa","Di", IF(B17="Di","Lu",)))))))</f>
        <v>Lu</v>
      </c>
      <c r="C18" s="136"/>
      <c r="D18" s="136"/>
      <c r="E18" s="136"/>
      <c r="F18" s="137"/>
      <c r="G18" s="138"/>
      <c r="H18" s="136"/>
      <c r="I18" s="139"/>
      <c r="J18" s="140" t="n">
        <f aca="false">(D18-C18-(F18-E18))*24-IF(OR(G18=$N$7,G18=$N$9),-I18,0)-IF(G18=$N$8,I18,0)</f>
        <v>0</v>
      </c>
      <c r="K18" s="141" t="n">
        <f aca="false">IF(H18="Demi-journée ",IF(B18="Lu",$J$5,IF(B18="Ma",$J$6,IF(B18="Me",$J$7,IF(B18="Je",$L$5,IF(B18="Ve",$L$6,IF(B18="Sa",$L$7,IF(B18="Di",$L$8,)))))))/2,0)+IF(H18="Journée entière",IF(B18="Lu",$J$5,IF(B18="Ma",$J$6,IF(B18="Me",$J$7,IF(B18="Je",$L$5,IF(B18="Ve",$L$6,IF(B18="Sa",$L$7,IF(B18="Di",$L$8,))))))),)+IF(B18="Lu",J18-$J$5,IF(B18="Ma",J18-$J$6,IF(B18="Me",J18-$J$7,IF(B18="Je",J18-$L$5,IF(B18="Ve",J18-$L$6,IF(B18="Sa",J18-$L$7,IF(B18="Di",J18-$L$8,)))))))</f>
        <v>0</v>
      </c>
      <c r="L18" s="142" t="n">
        <f aca="false">L17+K18</f>
        <v>0</v>
      </c>
      <c r="M18" s="143"/>
      <c r="N18" s="144"/>
      <c r="O18" s="144"/>
    </row>
    <row r="19" s="69" customFormat="true" ht="22.5" hidden="false" customHeight="true" outlineLevel="0" collapsed="false">
      <c r="A19" s="134" t="n">
        <v>5</v>
      </c>
      <c r="B19" s="145" t="str">
        <f aca="false">IF(B18="Lu","Ma",IF(B18="Ma","Me", IF(B18="Me","Je", IF(B18="Je","Ve", IF(B18="Ve","Sa", IF(B18="Sa","Di", IF(B18="Di","Lu",)))))))</f>
        <v>Ma</v>
      </c>
      <c r="C19" s="136"/>
      <c r="D19" s="136"/>
      <c r="E19" s="136"/>
      <c r="F19" s="137"/>
      <c r="G19" s="138"/>
      <c r="H19" s="136"/>
      <c r="I19" s="139"/>
      <c r="J19" s="140" t="n">
        <f aca="false">(D19-C19-(F19-E19))*24-IF(OR(G19=$N$7,G19=$N$9),-I19,0)-IF(G19=$N$8,I19,0)</f>
        <v>0</v>
      </c>
      <c r="K19" s="141" t="n">
        <f aca="false">IF(H19="Demi-journée ",IF(B19="Lu",$J$5,IF(B19="Ma",$J$6,IF(B19="Me",$J$7,IF(B19="Je",$L$5,IF(B19="Ve",$L$6,IF(B19="Sa",$L$7,IF(B19="Di",$L$8,)))))))/2,0)+IF(H19="Journée entière",IF(B19="Lu",$J$5,IF(B19="Ma",$J$6,IF(B19="Me",$J$7,IF(B19="Je",$L$5,IF(B19="Ve",$L$6,IF(B19="Sa",$L$7,IF(B19="Di",$L$8,))))))),)+IF(B19="Lu",J19-$J$5,IF(B19="Ma",J19-$J$6,IF(B19="Me",J19-$J$7,IF(B19="Je",J19-$L$5,IF(B19="Ve",J19-$L$6,IF(B19="Sa",J19-$L$7,IF(B19="Di",J19-$L$8,)))))))</f>
        <v>0</v>
      </c>
      <c r="L19" s="142" t="n">
        <f aca="false">L18+K19</f>
        <v>0</v>
      </c>
      <c r="M19" s="143"/>
      <c r="N19" s="144"/>
      <c r="O19" s="144"/>
    </row>
    <row r="20" s="69" customFormat="true" ht="22.5" hidden="false" customHeight="true" outlineLevel="0" collapsed="false">
      <c r="A20" s="134" t="n">
        <v>6</v>
      </c>
      <c r="B20" s="145" t="str">
        <f aca="false">IF(B19="Lu","Ma",IF(B19="Ma","Me", IF(B19="Me","Je", IF(B19="Je","Ve", IF(B19="Ve","Sa", IF(B19="Sa","Di", IF(B19="Di","Lu",)))))))</f>
        <v>Me</v>
      </c>
      <c r="C20" s="136"/>
      <c r="D20" s="136"/>
      <c r="E20" s="136"/>
      <c r="F20" s="137"/>
      <c r="G20" s="138"/>
      <c r="H20" s="136"/>
      <c r="I20" s="139"/>
      <c r="J20" s="140" t="n">
        <f aca="false">(D20-C20-(F20-E20))*24-IF(OR(G20=$N$7,G20=$N$9),-I20,0)-IF(G20=$N$8,I20,0)</f>
        <v>0</v>
      </c>
      <c r="K20" s="141" t="n">
        <f aca="false">IF(H20="Demi-journée ",IF(B20="Lu",$J$5,IF(B20="Ma",$J$6,IF(B20="Me",$J$7,IF(B20="Je",$L$5,IF(B20="Ve",$L$6,IF(B20="Sa",$L$7,IF(B20="Di",$L$8,)))))))/2,0)+IF(H20="Journée entière",IF(B20="Lu",$J$5,IF(B20="Ma",$J$6,IF(B20="Me",$J$7,IF(B20="Je",$L$5,IF(B20="Ve",$L$6,IF(B20="Sa",$L$7,IF(B20="Di",$L$8,))))))),)+IF(B20="Lu",J20-$J$5,IF(B20="Ma",J20-$J$6,IF(B20="Me",J20-$J$7,IF(B20="Je",J20-$L$5,IF(B20="Ve",J20-$L$6,IF(B20="Sa",J20-$L$7,IF(B20="Di",J20-$L$8,)))))))</f>
        <v>0</v>
      </c>
      <c r="L20" s="142" t="n">
        <f aca="false">L19+K20</f>
        <v>0</v>
      </c>
      <c r="M20" s="143"/>
      <c r="N20" s="144"/>
      <c r="O20" s="144"/>
    </row>
    <row r="21" s="69" customFormat="true" ht="22.5" hidden="false" customHeight="true" outlineLevel="0" collapsed="false">
      <c r="A21" s="134" t="n">
        <v>7</v>
      </c>
      <c r="B21" s="145" t="str">
        <f aca="false">IF(B20="Lu","Ma",IF(B20="Ma","Me", IF(B20="Me","Je", IF(B20="Je","Ve", IF(B20="Ve","Sa", IF(B20="Sa","Di", IF(B20="Di","Lu",)))))))</f>
        <v>Je</v>
      </c>
      <c r="C21" s="136"/>
      <c r="D21" s="136"/>
      <c r="E21" s="136"/>
      <c r="F21" s="137"/>
      <c r="G21" s="138"/>
      <c r="H21" s="136"/>
      <c r="I21" s="139"/>
      <c r="J21" s="140" t="n">
        <f aca="false">(D21-C21-(F21-E21))*24-IF(OR(G21=$N$7,G21=$N$9),-I21,0)-IF(G21=$N$8,I21,0)</f>
        <v>0</v>
      </c>
      <c r="K21" s="141" t="n">
        <f aca="false">IF(H21="Demi-journée ",IF(B21="Lu",$J$5,IF(B21="Ma",$J$6,IF(B21="Me",$J$7,IF(B21="Je",$L$5,IF(B21="Ve",$L$6,IF(B21="Sa",$L$7,IF(B21="Di",$L$8,)))))))/2,0)+IF(H21="Journée entière",IF(B21="Lu",$J$5,IF(B21="Ma",$J$6,IF(B21="Me",$J$7,IF(B21="Je",$L$5,IF(B21="Ve",$L$6,IF(B21="Sa",$L$7,IF(B21="Di",$L$8,))))))),)+IF(B21="Lu",J21-$J$5,IF(B21="Ma",J21-$J$6,IF(B21="Me",J21-$J$7,IF(B21="Je",J21-$L$5,IF(B21="Ve",J21-$L$6,IF(B21="Sa",J21-$L$7,IF(B21="Di",J21-$L$8,)))))))</f>
        <v>0</v>
      </c>
      <c r="L21" s="142" t="n">
        <f aca="false">L20+K21</f>
        <v>0</v>
      </c>
      <c r="M21" s="143"/>
      <c r="N21" s="144"/>
      <c r="O21" s="144"/>
    </row>
    <row r="22" s="69" customFormat="true" ht="22.5" hidden="false" customHeight="true" outlineLevel="0" collapsed="false">
      <c r="A22" s="134" t="n">
        <v>8</v>
      </c>
      <c r="B22" s="145" t="str">
        <f aca="false">IF(B21="Lu","Ma",IF(B21="Ma","Me", IF(B21="Me","Je", IF(B21="Je","Ve", IF(B21="Ve","Sa", IF(B21="Sa","Di", IF(B21="Di","Lu",)))))))</f>
        <v>Ve</v>
      </c>
      <c r="C22" s="136"/>
      <c r="D22" s="136"/>
      <c r="E22" s="136"/>
      <c r="F22" s="137"/>
      <c r="G22" s="138"/>
      <c r="H22" s="136"/>
      <c r="I22" s="139"/>
      <c r="J22" s="140" t="n">
        <f aca="false">(D22-C22-(F22-E22))*24-IF(OR(G22=$N$7,G22=$N$9),-I22,0)-IF(G22=$N$8,I22,0)</f>
        <v>0</v>
      </c>
      <c r="K22" s="141" t="n">
        <f aca="false">IF(H22="Demi-journée ",IF(B22="Lu",$J$5,IF(B22="Ma",$J$6,IF(B22="Me",$J$7,IF(B22="Je",$L$5,IF(B22="Ve",$L$6,IF(B22="Sa",$L$7,IF(B22="Di",$L$8,)))))))/2,0)+IF(H22="Journée entière",IF(B22="Lu",$J$5,IF(B22="Ma",$J$6,IF(B22="Me",$J$7,IF(B22="Je",$L$5,IF(B22="Ve",$L$6,IF(B22="Sa",$L$7,IF(B22="Di",$L$8,))))))),)+IF(B22="Lu",J22-$J$5,IF(B22="Ma",J22-$J$6,IF(B22="Me",J22-$J$7,IF(B22="Je",J22-$L$5,IF(B22="Ve",J22-$L$6,IF(B22="Sa",J22-$L$7,IF(B22="Di",J22-$L$8,)))))))</f>
        <v>0</v>
      </c>
      <c r="L22" s="142" t="n">
        <f aca="false">L21+K22</f>
        <v>0</v>
      </c>
      <c r="M22" s="143"/>
      <c r="N22" s="144"/>
      <c r="O22" s="144"/>
    </row>
    <row r="23" s="69" customFormat="true" ht="22.5" hidden="false" customHeight="true" outlineLevel="0" collapsed="false">
      <c r="A23" s="134" t="n">
        <v>9</v>
      </c>
      <c r="B23" s="145" t="str">
        <f aca="false">IF(B22="Lu","Ma",IF(B22="Ma","Me", IF(B22="Me","Je", IF(B22="Je","Ve", IF(B22="Ve","Sa", IF(B22="Sa","Di", IF(B22="Di","Lu",)))))))</f>
        <v>Sa</v>
      </c>
      <c r="C23" s="136"/>
      <c r="D23" s="136"/>
      <c r="E23" s="136"/>
      <c r="F23" s="137"/>
      <c r="G23" s="138"/>
      <c r="H23" s="136"/>
      <c r="I23" s="139"/>
      <c r="J23" s="140" t="n">
        <f aca="false">(D23-C23-(F23-E23))*24-IF(OR(G23=$N$7,G23=$N$9),-I23,0)-IF(G23=$N$8,I23,0)</f>
        <v>0</v>
      </c>
      <c r="K23" s="141" t="n">
        <f aca="false">IF(H23="Demi-journée ",IF(B23="Lu",$J$5,IF(B23="Ma",$J$6,IF(B23="Me",$J$7,IF(B23="Je",$L$5,IF(B23="Ve",$L$6,IF(B23="Sa",$L$7,IF(B23="Di",$L$8,)))))))/2,0)+IF(H23="Journée entière",IF(B23="Lu",$J$5,IF(B23="Ma",$J$6,IF(B23="Me",$J$7,IF(B23="Je",$L$5,IF(B23="Ve",$L$6,IF(B23="Sa",$L$7,IF(B23="Di",$L$8,))))))),)+IF(B23="Lu",J23-$J$5,IF(B23="Ma",J23-$J$6,IF(B23="Me",J23-$J$7,IF(B23="Je",J23-$L$5,IF(B23="Ve",J23-$L$6,IF(B23="Sa",J23-$L$7,IF(B23="Di",J23-$L$8,)))))))</f>
        <v>0</v>
      </c>
      <c r="L23" s="142" t="n">
        <f aca="false">L22+K23</f>
        <v>0</v>
      </c>
      <c r="M23" s="143"/>
      <c r="N23" s="144"/>
      <c r="O23" s="144"/>
    </row>
    <row r="24" s="69" customFormat="true" ht="22.5" hidden="false" customHeight="true" outlineLevel="0" collapsed="false">
      <c r="A24" s="134" t="n">
        <v>10</v>
      </c>
      <c r="B24" s="145" t="str">
        <f aca="false">IF(B23="Lu","Ma",IF(B23="Ma","Me", IF(B23="Me","Je", IF(B23="Je","Ve", IF(B23="Ve","Sa", IF(B23="Sa","Di", IF(B23="Di","Lu",)))))))</f>
        <v>Di</v>
      </c>
      <c r="C24" s="136"/>
      <c r="D24" s="136"/>
      <c r="E24" s="136"/>
      <c r="F24" s="137"/>
      <c r="G24" s="138"/>
      <c r="H24" s="136"/>
      <c r="I24" s="139"/>
      <c r="J24" s="140" t="n">
        <f aca="false">(D24-C24-(F24-E24))*24-IF(OR(G24=$N$7,G24=$N$9),-I24,0)-IF(G24=$N$8,I24,0)</f>
        <v>0</v>
      </c>
      <c r="K24" s="141" t="n">
        <f aca="false">IF(H24="Demi-journée ",IF(B24="Lu",$J$5,IF(B24="Ma",$J$6,IF(B24="Me",$J$7,IF(B24="Je",$L$5,IF(B24="Ve",$L$6,IF(B24="Sa",$L$7,IF(B24="Di",$L$8,)))))))/2,0)+IF(H24="Journée entière",IF(B24="Lu",$J$5,IF(B24="Ma",$J$6,IF(B24="Me",$J$7,IF(B24="Je",$L$5,IF(B24="Ve",$L$6,IF(B24="Sa",$L$7,IF(B24="Di",$L$8,))))))),)+IF(B24="Lu",J24-$J$5,IF(B24="Ma",J24-$J$6,IF(B24="Me",J24-$J$7,IF(B24="Je",J24-$L$5,IF(B24="Ve",J24-$L$6,IF(B24="Sa",J24-$L$7,IF(B24="Di",J24-$L$8,)))))))</f>
        <v>0</v>
      </c>
      <c r="L24" s="142" t="n">
        <f aca="false">L23+K24</f>
        <v>0</v>
      </c>
      <c r="M24" s="143"/>
      <c r="N24" s="144"/>
      <c r="O24" s="144"/>
    </row>
    <row r="25" s="69" customFormat="true" ht="22.5" hidden="false" customHeight="true" outlineLevel="0" collapsed="false">
      <c r="A25" s="134" t="n">
        <v>11</v>
      </c>
      <c r="B25" s="145" t="str">
        <f aca="false">IF(B24="Lu","Ma",IF(B24="Ma","Me", IF(B24="Me","Je", IF(B24="Je","Ve", IF(B24="Ve","Sa", IF(B24="Sa","Di", IF(B24="Di","Lu",)))))))</f>
        <v>Lu</v>
      </c>
      <c r="C25" s="136"/>
      <c r="D25" s="136"/>
      <c r="E25" s="136"/>
      <c r="F25" s="137"/>
      <c r="G25" s="138"/>
      <c r="H25" s="136"/>
      <c r="I25" s="139"/>
      <c r="J25" s="140" t="n">
        <f aca="false">(D25-C25-(F25-E25))*24-IF(OR(G25=$N$7,G25=$N$9),-I25,0)-IF(G25=$N$8,I25,0)</f>
        <v>0</v>
      </c>
      <c r="K25" s="141" t="n">
        <f aca="false">IF(H25="Demi-journée ",IF(B25="Lu",$J$5,IF(B25="Ma",$J$6,IF(B25="Me",$J$7,IF(B25="Je",$L$5,IF(B25="Ve",$L$6,IF(B25="Sa",$L$7,IF(B25="Di",$L$8,)))))))/2,0)+IF(H25="Journée entière",IF(B25="Lu",$J$5,IF(B25="Ma",$J$6,IF(B25="Me",$J$7,IF(B25="Je",$L$5,IF(B25="Ve",$L$6,IF(B25="Sa",$L$7,IF(B25="Di",$L$8,))))))),)+IF(B25="Lu",J25-$J$5,IF(B25="Ma",J25-$J$6,IF(B25="Me",J25-$J$7,IF(B25="Je",J25-$L$5,IF(B25="Ve",J25-$L$6,IF(B25="Sa",J25-$L$7,IF(B25="Di",J25-$L$8,)))))))</f>
        <v>0</v>
      </c>
      <c r="L25" s="142" t="n">
        <f aca="false">L24+K25</f>
        <v>0</v>
      </c>
      <c r="M25" s="146"/>
      <c r="N25" s="147"/>
      <c r="O25" s="147"/>
    </row>
    <row r="26" s="69" customFormat="true" ht="22.5" hidden="false" customHeight="true" outlineLevel="0" collapsed="false">
      <c r="A26" s="134" t="n">
        <v>12</v>
      </c>
      <c r="B26" s="145" t="str">
        <f aca="false">IF(B25="Lu","Ma",IF(B25="Ma","Me", IF(B25="Me","Je", IF(B25="Je","Ve", IF(B25="Ve","Sa", IF(B25="Sa","Di", IF(B25="Di","Lu",)))))))</f>
        <v>Ma</v>
      </c>
      <c r="C26" s="136"/>
      <c r="D26" s="136"/>
      <c r="E26" s="136"/>
      <c r="F26" s="137"/>
      <c r="G26" s="138"/>
      <c r="H26" s="136"/>
      <c r="I26" s="139"/>
      <c r="J26" s="140" t="n">
        <f aca="false">(D26-C26-(F26-E26))*24-IF(OR(G26=$N$7,G26=$N$9),-I26,0)-IF(G26=$N$8,I26,0)</f>
        <v>0</v>
      </c>
      <c r="K26" s="141" t="n">
        <f aca="false">IF(H26="Demi-journée ",IF(B26="Lu",$J$5,IF(B26="Ma",$J$6,IF(B26="Me",$J$7,IF(B26="Je",$L$5,IF(B26="Ve",$L$6,IF(B26="Sa",$L$7,IF(B26="Di",$L$8,)))))))/2,0)+IF(H26="Journée entière",IF(B26="Lu",$J$5,IF(B26="Ma",$J$6,IF(B26="Me",$J$7,IF(B26="Je",$L$5,IF(B26="Ve",$L$6,IF(B26="Sa",$L$7,IF(B26="Di",$L$8,))))))),)+IF(B26="Lu",J26-$J$5,IF(B26="Ma",J26-$J$6,IF(B26="Me",J26-$J$7,IF(B26="Je",J26-$L$5,IF(B26="Ve",J26-$L$6,IF(B26="Sa",J26-$L$7,IF(B26="Di",J26-$L$8,)))))))</f>
        <v>0</v>
      </c>
      <c r="L26" s="142" t="n">
        <f aca="false">L25+K26</f>
        <v>0</v>
      </c>
      <c r="M26" s="143"/>
      <c r="N26" s="144"/>
      <c r="O26" s="144"/>
    </row>
    <row r="27" s="69" customFormat="true" ht="22.5" hidden="false" customHeight="true" outlineLevel="0" collapsed="false">
      <c r="A27" s="134" t="n">
        <v>13</v>
      </c>
      <c r="B27" s="145" t="str">
        <f aca="false">IF(B26="Lu","Ma",IF(B26="Ma","Me", IF(B26="Me","Je", IF(B26="Je","Ve", IF(B26="Ve","Sa", IF(B26="Sa","Di", IF(B26="Di","Lu",)))))))</f>
        <v>Me</v>
      </c>
      <c r="C27" s="136"/>
      <c r="D27" s="136"/>
      <c r="E27" s="136"/>
      <c r="F27" s="137"/>
      <c r="G27" s="138"/>
      <c r="H27" s="136"/>
      <c r="I27" s="139"/>
      <c r="J27" s="140" t="n">
        <f aca="false">(D27-C27-(F27-E27))*24-IF(OR(G27=$N$7,G27=$N$9),-I27,0)-IF(G27=$N$8,I27,0)</f>
        <v>0</v>
      </c>
      <c r="K27" s="141" t="n">
        <f aca="false">IF(H27="Demi-journée ",IF(B27="Lu",$J$5,IF(B27="Ma",$J$6,IF(B27="Me",$J$7,IF(B27="Je",$L$5,IF(B27="Ve",$L$6,IF(B27="Sa",$L$7,IF(B27="Di",$L$8,)))))))/2,0)+IF(H27="Journée entière",IF(B27="Lu",$J$5,IF(B27="Ma",$J$6,IF(B27="Me",$J$7,IF(B27="Je",$L$5,IF(B27="Ve",$L$6,IF(B27="Sa",$L$7,IF(B27="Di",$L$8,))))))),)+IF(B27="Lu",J27-$J$5,IF(B27="Ma",J27-$J$6,IF(B27="Me",J27-$J$7,IF(B27="Je",J27-$L$5,IF(B27="Ve",J27-$L$6,IF(B27="Sa",J27-$L$7,IF(B27="Di",J27-$L$8,)))))))</f>
        <v>0</v>
      </c>
      <c r="L27" s="142" t="n">
        <f aca="false">L26+K27</f>
        <v>0</v>
      </c>
      <c r="M27" s="143"/>
      <c r="N27" s="144"/>
      <c r="O27" s="144"/>
    </row>
    <row r="28" s="69" customFormat="true" ht="22.5" hidden="false" customHeight="true" outlineLevel="0" collapsed="false">
      <c r="A28" s="134" t="n">
        <v>14</v>
      </c>
      <c r="B28" s="145" t="str">
        <f aca="false">IF(B27="Lu","Ma",IF(B27="Ma","Me", IF(B27="Me","Je", IF(B27="Je","Ve", IF(B27="Ve","Sa", IF(B27="Sa","Di", IF(B27="Di","Lu",)))))))</f>
        <v>Je</v>
      </c>
      <c r="C28" s="136"/>
      <c r="D28" s="136"/>
      <c r="E28" s="136"/>
      <c r="F28" s="137"/>
      <c r="G28" s="138"/>
      <c r="H28" s="136"/>
      <c r="I28" s="139"/>
      <c r="J28" s="140" t="n">
        <f aca="false">(D28-C28-(F28-E28))*24-IF(OR(G28=$N$7,G28=$N$9),-I28,0)-IF(G28=$N$8,I28,0)</f>
        <v>0</v>
      </c>
      <c r="K28" s="141" t="n">
        <f aca="false">IF(H28="Demi-journée ",IF(B28="Lu",$J$5,IF(B28="Ma",$J$6,IF(B28="Me",$J$7,IF(B28="Je",$L$5,IF(B28="Ve",$L$6,IF(B28="Sa",$L$7,IF(B28="Di",$L$8,)))))))/2,0)+IF(H28="Journée entière",IF(B28="Lu",$J$5,IF(B28="Ma",$J$6,IF(B28="Me",$J$7,IF(B28="Je",$L$5,IF(B28="Ve",$L$6,IF(B28="Sa",$L$7,IF(B28="Di",$L$8,))))))),)+IF(B28="Lu",J28-$J$5,IF(B28="Ma",J28-$J$6,IF(B28="Me",J28-$J$7,IF(B28="Je",J28-$L$5,IF(B28="Ve",J28-$L$6,IF(B28="Sa",J28-$L$7,IF(B28="Di",J28-$L$8,)))))))</f>
        <v>0</v>
      </c>
      <c r="L28" s="142" t="n">
        <f aca="false">L27+K28</f>
        <v>0</v>
      </c>
      <c r="M28" s="143"/>
      <c r="N28" s="144"/>
      <c r="O28" s="144"/>
    </row>
    <row r="29" s="69" customFormat="true" ht="22.5" hidden="false" customHeight="true" outlineLevel="0" collapsed="false">
      <c r="A29" s="134" t="n">
        <v>15</v>
      </c>
      <c r="B29" s="145" t="str">
        <f aca="false">IF(B28="Lu","Ma",IF(B28="Ma","Me", IF(B28="Me","Je", IF(B28="Je","Ve", IF(B28="Ve","Sa", IF(B28="Sa","Di", IF(B28="Di","Lu",)))))))</f>
        <v>Ve</v>
      </c>
      <c r="C29" s="136"/>
      <c r="D29" s="136"/>
      <c r="E29" s="136"/>
      <c r="F29" s="137"/>
      <c r="G29" s="138"/>
      <c r="H29" s="136"/>
      <c r="I29" s="139"/>
      <c r="J29" s="140" t="n">
        <f aca="false">(D29-C29-(F29-E29))*24-IF(OR(G29=$N$7,G29=$N$9),-I29,0)-IF(G29=$N$8,I29,0)</f>
        <v>0</v>
      </c>
      <c r="K29" s="141" t="n">
        <f aca="false">IF(H29="Demi-journée ",IF(B29="Lu",$J$5,IF(B29="Ma",$J$6,IF(B29="Me",$J$7,IF(B29="Je",$L$5,IF(B29="Ve",$L$6,IF(B29="Sa",$L$7,IF(B29="Di",$L$8,)))))))/2,0)+IF(H29="Journée entière",IF(B29="Lu",$J$5,IF(B29="Ma",$J$6,IF(B29="Me",$J$7,IF(B29="Je",$L$5,IF(B29="Ve",$L$6,IF(B29="Sa",$L$7,IF(B29="Di",$L$8,))))))),)+IF(B29="Lu",J29-$J$5,IF(B29="Ma",J29-$J$6,IF(B29="Me",J29-$J$7,IF(B29="Je",J29-$L$5,IF(B29="Ve",J29-$L$6,IF(B29="Sa",J29-$L$7,IF(B29="Di",J29-$L$8,)))))))</f>
        <v>0</v>
      </c>
      <c r="L29" s="142" t="n">
        <f aca="false">L28+K29</f>
        <v>0</v>
      </c>
      <c r="M29" s="143"/>
      <c r="N29" s="144"/>
      <c r="O29" s="144"/>
    </row>
    <row r="30" s="69" customFormat="true" ht="22.5" hidden="false" customHeight="true" outlineLevel="0" collapsed="false">
      <c r="A30" s="134" t="n">
        <v>16</v>
      </c>
      <c r="B30" s="145" t="str">
        <f aca="false">IF(B29="Lu","Ma",IF(B29="Ma","Me", IF(B29="Me","Je", IF(B29="Je","Ve", IF(B29="Ve","Sa", IF(B29="Sa","Di", IF(B29="Di","Lu",)))))))</f>
        <v>Sa</v>
      </c>
      <c r="C30" s="136"/>
      <c r="D30" s="136"/>
      <c r="E30" s="136"/>
      <c r="F30" s="137"/>
      <c r="G30" s="138"/>
      <c r="H30" s="136"/>
      <c r="I30" s="139"/>
      <c r="J30" s="140" t="n">
        <f aca="false">(D30-C30-(F30-E30))*24-IF(OR(G30=$N$7,G30=$N$9),-I30,0)-IF(G30=$N$8,I30,0)</f>
        <v>0</v>
      </c>
      <c r="K30" s="141" t="n">
        <f aca="false">IF(H30="Demi-journée ",IF(B30="Lu",$J$5,IF(B30="Ma",$J$6,IF(B30="Me",$J$7,IF(B30="Je",$L$5,IF(B30="Ve",$L$6,IF(B30="Sa",$L$7,IF(B30="Di",$L$8,)))))))/2,0)+IF(H30="Journée entière",IF(B30="Lu",$J$5,IF(B30="Ma",$J$6,IF(B30="Me",$J$7,IF(B30="Je",$L$5,IF(B30="Ve",$L$6,IF(B30="Sa",$L$7,IF(B30="Di",$L$8,))))))),)+IF(B30="Lu",J30-$J$5,IF(B30="Ma",J30-$J$6,IF(B30="Me",J30-$J$7,IF(B30="Je",J30-$L$5,IF(B30="Ve",J30-$L$6,IF(B30="Sa",J30-$L$7,IF(B30="Di",J30-$L$8,)))))))</f>
        <v>0</v>
      </c>
      <c r="L30" s="142" t="n">
        <f aca="false">L29+K30</f>
        <v>0</v>
      </c>
      <c r="M30" s="143"/>
      <c r="N30" s="144"/>
      <c r="O30" s="144"/>
    </row>
    <row r="31" s="69" customFormat="true" ht="22.5" hidden="false" customHeight="true" outlineLevel="0" collapsed="false">
      <c r="A31" s="134" t="n">
        <v>17</v>
      </c>
      <c r="B31" s="145" t="str">
        <f aca="false">IF(B30="Lu","Ma",IF(B30="Ma","Me", IF(B30="Me","Je", IF(B30="Je","Ve", IF(B30="Ve","Sa", IF(B30="Sa","Di", IF(B30="Di","Lu",)))))))</f>
        <v>Di</v>
      </c>
      <c r="C31" s="136"/>
      <c r="D31" s="136"/>
      <c r="E31" s="136"/>
      <c r="F31" s="137"/>
      <c r="G31" s="138"/>
      <c r="H31" s="136"/>
      <c r="I31" s="139"/>
      <c r="J31" s="140" t="n">
        <f aca="false">(D31-C31-(F31-E31))*24-IF(OR(G31=$N$7,G31=$N$9),-I31,0)-IF(G31=$N$8,I31,0)</f>
        <v>0</v>
      </c>
      <c r="K31" s="141" t="n">
        <f aca="false">IF(H31="Demi-journée ",IF(B31="Lu",$J$5,IF(B31="Ma",$J$6,IF(B31="Me",$J$7,IF(B31="Je",$L$5,IF(B31="Ve",$L$6,IF(B31="Sa",$L$7,IF(B31="Di",$L$8,)))))))/2,0)+IF(H31="Journée entière",IF(B31="Lu",$J$5,IF(B31="Ma",$J$6,IF(B31="Me",$J$7,IF(B31="Je",$L$5,IF(B31="Ve",$L$6,IF(B31="Sa",$L$7,IF(B31="Di",$L$8,))))))),)+IF(B31="Lu",J31-$J$5,IF(B31="Ma",J31-$J$6,IF(B31="Me",J31-$J$7,IF(B31="Je",J31-$L$5,IF(B31="Ve",J31-$L$6,IF(B31="Sa",J31-$L$7,IF(B31="Di",J31-$L$8,)))))))</f>
        <v>0</v>
      </c>
      <c r="L31" s="142" t="n">
        <f aca="false">L30+K31</f>
        <v>0</v>
      </c>
      <c r="M31" s="143"/>
      <c r="N31" s="144"/>
      <c r="O31" s="144"/>
    </row>
    <row r="32" s="69" customFormat="true" ht="22.5" hidden="false" customHeight="true" outlineLevel="0" collapsed="false">
      <c r="A32" s="134" t="n">
        <v>18</v>
      </c>
      <c r="B32" s="145" t="str">
        <f aca="false">IF(B31="Lu","Ma",IF(B31="Ma","Me", IF(B31="Me","Je", IF(B31="Je","Ve", IF(B31="Ve","Sa", IF(B31="Sa","Di", IF(B31="Di","Lu",)))))))</f>
        <v>Lu</v>
      </c>
      <c r="C32" s="136"/>
      <c r="D32" s="136"/>
      <c r="E32" s="136"/>
      <c r="F32" s="137"/>
      <c r="G32" s="138"/>
      <c r="H32" s="136"/>
      <c r="I32" s="139"/>
      <c r="J32" s="140" t="n">
        <f aca="false">(D32-C32-(F32-E32))*24-IF(OR(G32=$N$7,G32=$N$9),-I32,0)-IF(G32=$N$8,I32,0)</f>
        <v>0</v>
      </c>
      <c r="K32" s="141" t="n">
        <f aca="false">IF(H32="Demi-journée ",IF(B32="Lu",$J$5,IF(B32="Ma",$J$6,IF(B32="Me",$J$7,IF(B32="Je",$L$5,IF(B32="Ve",$L$6,IF(B32="Sa",$L$7,IF(B32="Di",$L$8,)))))))/2,0)+IF(H32="Journée entière",IF(B32="Lu",$J$5,IF(B32="Ma",$J$6,IF(B32="Me",$J$7,IF(B32="Je",$L$5,IF(B32="Ve",$L$6,IF(B32="Sa",$L$7,IF(B32="Di",$L$8,))))))),)+IF(B32="Lu",J32-$J$5,IF(B32="Ma",J32-$J$6,IF(B32="Me",J32-$J$7,IF(B32="Je",J32-$L$5,IF(B32="Ve",J32-$L$6,IF(B32="Sa",J32-$L$7,IF(B32="Di",J32-$L$8,)))))))</f>
        <v>0</v>
      </c>
      <c r="L32" s="142" t="n">
        <f aca="false">L31+K32</f>
        <v>0</v>
      </c>
      <c r="M32" s="143"/>
      <c r="N32" s="144"/>
      <c r="O32" s="144"/>
    </row>
    <row r="33" s="69" customFormat="true" ht="22.5" hidden="false" customHeight="true" outlineLevel="0" collapsed="false">
      <c r="A33" s="134" t="n">
        <v>19</v>
      </c>
      <c r="B33" s="145" t="str">
        <f aca="false">IF(B32="Lu","Ma",IF(B32="Ma","Me", IF(B32="Me","Je", IF(B32="Je","Ve", IF(B32="Ve","Sa", IF(B32="Sa","Di", IF(B32="Di","Lu",)))))))</f>
        <v>Ma</v>
      </c>
      <c r="C33" s="136"/>
      <c r="D33" s="136"/>
      <c r="E33" s="136"/>
      <c r="F33" s="137"/>
      <c r="G33" s="138"/>
      <c r="H33" s="136"/>
      <c r="I33" s="139"/>
      <c r="J33" s="140" t="n">
        <f aca="false">(D33-C33-(F33-E33))*24-IF(OR(G33=$N$7,G33=$N$9),-I33,0)-IF(G33=$N$8,I33,0)</f>
        <v>0</v>
      </c>
      <c r="K33" s="141" t="n">
        <f aca="false">IF(H33="Demi-journée ",IF(B33="Lu",$J$5,IF(B33="Ma",$J$6,IF(B33="Me",$J$7,IF(B33="Je",$L$5,IF(B33="Ve",$L$6,IF(B33="Sa",$L$7,IF(B33="Di",$L$8,)))))))/2,0)+IF(H33="Journée entière",IF(B33="Lu",$J$5,IF(B33="Ma",$J$6,IF(B33="Me",$J$7,IF(B33="Je",$L$5,IF(B33="Ve",$L$6,IF(B33="Sa",$L$7,IF(B33="Di",$L$8,))))))),)+IF(B33="Lu",J33-$J$5,IF(B33="Ma",J33-$J$6,IF(B33="Me",J33-$J$7,IF(B33="Je",J33-$L$5,IF(B33="Ve",J33-$L$6,IF(B33="Sa",J33-$L$7,IF(B33="Di",J33-$L$8,)))))))</f>
        <v>0</v>
      </c>
      <c r="L33" s="142" t="n">
        <f aca="false">L32+K33</f>
        <v>0</v>
      </c>
      <c r="M33" s="143"/>
      <c r="N33" s="144"/>
      <c r="O33" s="144"/>
    </row>
    <row r="34" s="69" customFormat="true" ht="22.5" hidden="false" customHeight="true" outlineLevel="0" collapsed="false">
      <c r="A34" s="134" t="n">
        <v>20</v>
      </c>
      <c r="B34" s="145" t="str">
        <f aca="false">IF(B33="Lu","Ma",IF(B33="Ma","Me", IF(B33="Me","Je", IF(B33="Je","Ve", IF(B33="Ve","Sa", IF(B33="Sa","Di", IF(B33="Di","Lu",)))))))</f>
        <v>Me</v>
      </c>
      <c r="C34" s="136"/>
      <c r="D34" s="136"/>
      <c r="E34" s="136"/>
      <c r="F34" s="137"/>
      <c r="G34" s="138"/>
      <c r="H34" s="136"/>
      <c r="I34" s="139"/>
      <c r="J34" s="140" t="n">
        <f aca="false">(D34-C34-(F34-E34))*24-IF(OR(G34=$N$7,G34=$N$9),-I34,0)-IF(G34=$N$8,I34,0)</f>
        <v>0</v>
      </c>
      <c r="K34" s="141" t="n">
        <f aca="false">IF(H34="Demi-journée ",IF(B34="Lu",$J$5,IF(B34="Ma",$J$6,IF(B34="Me",$J$7,IF(B34="Je",$L$5,IF(B34="Ve",$L$6,IF(B34="Sa",$L$7,IF(B34="Di",$L$8,)))))))/2,0)+IF(H34="Journée entière",IF(B34="Lu",$J$5,IF(B34="Ma",$J$6,IF(B34="Me",$J$7,IF(B34="Je",$L$5,IF(B34="Ve",$L$6,IF(B34="Sa",$L$7,IF(B34="Di",$L$8,))))))),)+IF(B34="Lu",J34-$J$5,IF(B34="Ma",J34-$J$6,IF(B34="Me",J34-$J$7,IF(B34="Je",J34-$L$5,IF(B34="Ve",J34-$L$6,IF(B34="Sa",J34-$L$7,IF(B34="Di",J34-$L$8,)))))))</f>
        <v>0</v>
      </c>
      <c r="L34" s="142" t="n">
        <f aca="false">L33+K34</f>
        <v>0</v>
      </c>
      <c r="M34" s="143"/>
      <c r="N34" s="144"/>
      <c r="O34" s="144"/>
    </row>
    <row r="35" s="69" customFormat="true" ht="22.5" hidden="false" customHeight="true" outlineLevel="0" collapsed="false">
      <c r="A35" s="134" t="n">
        <v>21</v>
      </c>
      <c r="B35" s="145" t="str">
        <f aca="false">IF(B34="Lu","Ma",IF(B34="Ma","Me", IF(B34="Me","Je", IF(B34="Je","Ve", IF(B34="Ve","Sa", IF(B34="Sa","Di", IF(B34="Di","Lu",)))))))</f>
        <v>Je</v>
      </c>
      <c r="C35" s="136"/>
      <c r="D35" s="136"/>
      <c r="E35" s="136"/>
      <c r="F35" s="137"/>
      <c r="G35" s="138"/>
      <c r="H35" s="136"/>
      <c r="I35" s="139"/>
      <c r="J35" s="140" t="n">
        <f aca="false">(D35-C35-(F35-E35))*24-IF(OR(G35=$N$7,G35=$N$9),-I35,0)-IF(G35=$N$8,I35,0)</f>
        <v>0</v>
      </c>
      <c r="K35" s="141" t="n">
        <f aca="false">IF(H35="Demi-journée ",IF(B35="Lu",$J$5,IF(B35="Ma",$J$6,IF(B35="Me",$J$7,IF(B35="Je",$L$5,IF(B35="Ve",$L$6,IF(B35="Sa",$L$7,IF(B35="Di",$L$8,)))))))/2,0)+IF(H35="Journée entière",IF(B35="Lu",$J$5,IF(B35="Ma",$J$6,IF(B35="Me",$J$7,IF(B35="Je",$L$5,IF(B35="Ve",$L$6,IF(B35="Sa",$L$7,IF(B35="Di",$L$8,))))))),)+IF(B35="Lu",J35-$J$5,IF(B35="Ma",J35-$J$6,IF(B35="Me",J35-$J$7,IF(B35="Je",J35-$L$5,IF(B35="Ve",J35-$L$6,IF(B35="Sa",J35-$L$7,IF(B35="Di",J35-$L$8,)))))))</f>
        <v>0</v>
      </c>
      <c r="L35" s="142" t="n">
        <f aca="false">L34+K35</f>
        <v>0</v>
      </c>
      <c r="M35" s="143"/>
      <c r="N35" s="144"/>
      <c r="O35" s="144"/>
    </row>
    <row r="36" s="69" customFormat="true" ht="22.5" hidden="false" customHeight="true" outlineLevel="0" collapsed="false">
      <c r="A36" s="134" t="n">
        <v>22</v>
      </c>
      <c r="B36" s="145" t="str">
        <f aca="false">IF(B35="Lu","Ma",IF(B35="Ma","Me", IF(B35="Me","Je", IF(B35="Je","Ve", IF(B35="Ve","Sa", IF(B35="Sa","Di", IF(B35="Di","Lu",)))))))</f>
        <v>Ve</v>
      </c>
      <c r="C36" s="136"/>
      <c r="D36" s="136"/>
      <c r="E36" s="136"/>
      <c r="F36" s="137"/>
      <c r="G36" s="138"/>
      <c r="H36" s="136"/>
      <c r="I36" s="139"/>
      <c r="J36" s="140" t="n">
        <f aca="false">(D36-C36-(F36-E36))*24-IF(OR(G36=$N$7,G36=$N$9),-I36,0)-IF(G36=$N$8,I36,0)</f>
        <v>0</v>
      </c>
      <c r="K36" s="141" t="n">
        <f aca="false">IF(H36="Demi-journée ",IF(B36="Lu",$J$5,IF(B36="Ma",$J$6,IF(B36="Me",$J$7,IF(B36="Je",$L$5,IF(B36="Ve",$L$6,IF(B36="Sa",$L$7,IF(B36="Di",$L$8,)))))))/2,0)+IF(H36="Journée entière",IF(B36="Lu",$J$5,IF(B36="Ma",$J$6,IF(B36="Me",$J$7,IF(B36="Je",$L$5,IF(B36="Ve",$L$6,IF(B36="Sa",$L$7,IF(B36="Di",$L$8,))))))),)+IF(B36="Lu",J36-$J$5,IF(B36="Ma",J36-$J$6,IF(B36="Me",J36-$J$7,IF(B36="Je",J36-$L$5,IF(B36="Ve",J36-$L$6,IF(B36="Sa",J36-$L$7,IF(B36="Di",J36-$L$8,)))))))</f>
        <v>0</v>
      </c>
      <c r="L36" s="142" t="n">
        <f aca="false">L35+K36</f>
        <v>0</v>
      </c>
      <c r="M36" s="143"/>
      <c r="N36" s="144"/>
      <c r="O36" s="144"/>
    </row>
    <row r="37" s="69" customFormat="true" ht="22.5" hidden="false" customHeight="true" outlineLevel="0" collapsed="false">
      <c r="A37" s="134" t="n">
        <v>23</v>
      </c>
      <c r="B37" s="145" t="str">
        <f aca="false">IF(B36="Lu","Ma",IF(B36="Ma","Me", IF(B36="Me","Je", IF(B36="Je","Ve", IF(B36="Ve","Sa", IF(B36="Sa","Di", IF(B36="Di","Lu",)))))))</f>
        <v>Sa</v>
      </c>
      <c r="C37" s="136"/>
      <c r="D37" s="136"/>
      <c r="E37" s="136"/>
      <c r="F37" s="137"/>
      <c r="G37" s="138"/>
      <c r="H37" s="136"/>
      <c r="I37" s="139"/>
      <c r="J37" s="140" t="n">
        <f aca="false">(D37-C37-(F37-E37))*24-IF(OR(G37=$N$7,G37=$N$9),-I37,0)-IF(G37=$N$8,I37,0)</f>
        <v>0</v>
      </c>
      <c r="K37" s="141" t="n">
        <f aca="false">IF(H37="Demi-journée ",IF(B37="Lu",$J$5,IF(B37="Ma",$J$6,IF(B37="Me",$J$7,IF(B37="Je",$L$5,IF(B37="Ve",$L$6,IF(B37="Sa",$L$7,IF(B37="Di",$L$8,)))))))/2,0)+IF(H37="Journée entière",IF(B37="Lu",$J$5,IF(B37="Ma",$J$6,IF(B37="Me",$J$7,IF(B37="Je",$L$5,IF(B37="Ve",$L$6,IF(B37="Sa",$L$7,IF(B37="Di",$L$8,))))))),)+IF(B37="Lu",J37-$J$5,IF(B37="Ma",J37-$J$6,IF(B37="Me",J37-$J$7,IF(B37="Je",J37-$L$5,IF(B37="Ve",J37-$L$6,IF(B37="Sa",J37-$L$7,IF(B37="Di",J37-$L$8,)))))))</f>
        <v>0</v>
      </c>
      <c r="L37" s="142" t="n">
        <f aca="false">L36+K37</f>
        <v>0</v>
      </c>
      <c r="M37" s="143"/>
      <c r="N37" s="144"/>
      <c r="O37" s="144"/>
    </row>
    <row r="38" s="69" customFormat="true" ht="22.5" hidden="false" customHeight="true" outlineLevel="0" collapsed="false">
      <c r="A38" s="134" t="n">
        <v>24</v>
      </c>
      <c r="B38" s="145" t="str">
        <f aca="false">IF(B37="Lu","Ma",IF(B37="Ma","Me", IF(B37="Me","Je", IF(B37="Je","Ve", IF(B37="Ve","Sa", IF(B37="Sa","Di", IF(B37="Di","Lu",)))))))</f>
        <v>Di</v>
      </c>
      <c r="C38" s="136"/>
      <c r="D38" s="136"/>
      <c r="E38" s="136"/>
      <c r="F38" s="137"/>
      <c r="G38" s="138"/>
      <c r="H38" s="136"/>
      <c r="I38" s="139"/>
      <c r="J38" s="140" t="n">
        <f aca="false">(D38-C38-(F38-E38))*24-IF(OR(G38=$N$7,G38=$N$9),-I38,0)-IF(G38=$N$8,I38,0)</f>
        <v>0</v>
      </c>
      <c r="K38" s="141" t="n">
        <f aca="false">IF(H38="Demi-journée ",IF(B38="Lu",$J$5,IF(B38="Ma",$J$6,IF(B38="Me",$J$7,IF(B38="Je",$L$5,IF(B38="Ve",$L$6,IF(B38="Sa",$L$7,IF(B38="Di",$L$8,)))))))/2,0)+IF(H38="Journée entière",IF(B38="Lu",$J$5,IF(B38="Ma",$J$6,IF(B38="Me",$J$7,IF(B38="Je",$L$5,IF(B38="Ve",$L$6,IF(B38="Sa",$L$7,IF(B38="Di",$L$8,))))))),)+IF(B38="Lu",J38-$J$5,IF(B38="Ma",J38-$J$6,IF(B38="Me",J38-$J$7,IF(B38="Je",J38-$L$5,IF(B38="Ve",J38-$L$6,IF(B38="Sa",J38-$L$7,IF(B38="Di",J38-$L$8,)))))))</f>
        <v>0</v>
      </c>
      <c r="L38" s="142" t="n">
        <f aca="false">L37+K38</f>
        <v>0</v>
      </c>
      <c r="M38" s="143"/>
      <c r="N38" s="144"/>
      <c r="O38" s="144"/>
    </row>
    <row r="39" s="69" customFormat="true" ht="22.5" hidden="false" customHeight="true" outlineLevel="0" collapsed="false">
      <c r="A39" s="134" t="n">
        <v>25</v>
      </c>
      <c r="B39" s="145" t="str">
        <f aca="false">IF(B38="Lu","Ma",IF(B38="Ma","Me", IF(B38="Me","Je", IF(B38="Je","Ve", IF(B38="Ve","Sa", IF(B38="Sa","Di", IF(B38="Di","Lu",)))))))</f>
        <v>Lu</v>
      </c>
      <c r="C39" s="136"/>
      <c r="D39" s="136"/>
      <c r="E39" s="136"/>
      <c r="F39" s="137"/>
      <c r="G39" s="138"/>
      <c r="H39" s="136"/>
      <c r="I39" s="139"/>
      <c r="J39" s="140" t="n">
        <f aca="false">(D39-C39-(F39-E39))*24-IF(OR(G39=$N$7,G39=$N$9),-I39,0)-IF(G39=$N$8,I39,0)</f>
        <v>0</v>
      </c>
      <c r="K39" s="141" t="n">
        <f aca="false">IF(H39="Demi-journée ",IF(B39="Lu",$J$5,IF(B39="Ma",$J$6,IF(B39="Me",$J$7,IF(B39="Je",$L$5,IF(B39="Ve",$L$6,IF(B39="Sa",$L$7,IF(B39="Di",$L$8,)))))))/2,0)+IF(H39="Journée entière",IF(B39="Lu",$J$5,IF(B39="Ma",$J$6,IF(B39="Me",$J$7,IF(B39="Je",$L$5,IF(B39="Ve",$L$6,IF(B39="Sa",$L$7,IF(B39="Di",$L$8,))))))),)+IF(B39="Lu",J39-$J$5,IF(B39="Ma",J39-$J$6,IF(B39="Me",J39-$J$7,IF(B39="Je",J39-$L$5,IF(B39="Ve",J39-$L$6,IF(B39="Sa",J39-$L$7,IF(B39="Di",J39-$L$8,)))))))</f>
        <v>0</v>
      </c>
      <c r="L39" s="142" t="n">
        <f aca="false">L38+K39</f>
        <v>0</v>
      </c>
      <c r="M39" s="143"/>
      <c r="N39" s="144"/>
      <c r="O39" s="144"/>
    </row>
    <row r="40" s="69" customFormat="true" ht="22.5" hidden="false" customHeight="true" outlineLevel="0" collapsed="false">
      <c r="A40" s="134" t="n">
        <v>26</v>
      </c>
      <c r="B40" s="145" t="str">
        <f aca="false">IF(B39="Lu","Ma",IF(B39="Ma","Me", IF(B39="Me","Je", IF(B39="Je","Ve", IF(B39="Ve","Sa", IF(B39="Sa","Di", IF(B39="Di","Lu",)))))))</f>
        <v>Ma</v>
      </c>
      <c r="C40" s="136"/>
      <c r="D40" s="136"/>
      <c r="E40" s="136"/>
      <c r="F40" s="137"/>
      <c r="G40" s="138"/>
      <c r="H40" s="136"/>
      <c r="I40" s="139"/>
      <c r="J40" s="140" t="n">
        <f aca="false">(D40-C40-(F40-E40))*24-IF(OR(G40=$N$7,G40=$N$9),-I40,0)-IF(G40=$N$8,I40,0)</f>
        <v>0</v>
      </c>
      <c r="K40" s="141" t="n">
        <f aca="false">IF(H40="Demi-journée ",IF(B40="Lu",$J$5,IF(B40="Ma",$J$6,IF(B40="Me",$J$7,IF(B40="Je",$L$5,IF(B40="Ve",$L$6,IF(B40="Sa",$L$7,IF(B40="Di",$L$8,)))))))/2,0)+IF(H40="Journée entière",IF(B40="Lu",$J$5,IF(B40="Ma",$J$6,IF(B40="Me",$J$7,IF(B40="Je",$L$5,IF(B40="Ve",$L$6,IF(B40="Sa",$L$7,IF(B40="Di",$L$8,))))))),)+IF(B40="Lu",J40-$J$5,IF(B40="Ma",J40-$J$6,IF(B40="Me",J40-$J$7,IF(B40="Je",J40-$L$5,IF(B40="Ve",J40-$L$6,IF(B40="Sa",J40-$L$7,IF(B40="Di",J40-$L$8,)))))))</f>
        <v>0</v>
      </c>
      <c r="L40" s="142" t="n">
        <f aca="false">L39+K40</f>
        <v>0</v>
      </c>
      <c r="M40" s="143"/>
      <c r="N40" s="144"/>
      <c r="O40" s="144"/>
    </row>
    <row r="41" s="69" customFormat="true" ht="22.5" hidden="false" customHeight="true" outlineLevel="0" collapsed="false">
      <c r="A41" s="134" t="n">
        <v>27</v>
      </c>
      <c r="B41" s="145" t="str">
        <f aca="false">IF(B40="Lu","Ma",IF(B40="Ma","Me", IF(B40="Me","Je", IF(B40="Je","Ve", IF(B40="Ve","Sa", IF(B40="Sa","Di", IF(B40="Di","Lu",)))))))</f>
        <v>Me</v>
      </c>
      <c r="C41" s="136"/>
      <c r="D41" s="136"/>
      <c r="E41" s="136"/>
      <c r="F41" s="137"/>
      <c r="G41" s="138"/>
      <c r="H41" s="136"/>
      <c r="I41" s="139"/>
      <c r="J41" s="140" t="n">
        <f aca="false">(D41-C41-(F41-E41))*24-IF(OR(G41=$N$7,G41=$N$9),-I41,0)-IF(G41=$N$8,I41,0)</f>
        <v>0</v>
      </c>
      <c r="K41" s="141" t="n">
        <f aca="false">IF(H41="Demi-journée ",IF(B41="Lu",$J$5,IF(B41="Ma",$J$6,IF(B41="Me",$J$7,IF(B41="Je",$L$5,IF(B41="Ve",$L$6,IF(B41="Sa",$L$7,IF(B41="Di",$L$8,)))))))/2,0)+IF(H41="Journée entière",IF(B41="Lu",$J$5,IF(B41="Ma",$J$6,IF(B41="Me",$J$7,IF(B41="Je",$L$5,IF(B41="Ve",$L$6,IF(B41="Sa",$L$7,IF(B41="Di",$L$8,))))))),)+IF(B41="Lu",J41-$J$5,IF(B41="Ma",J41-$J$6,IF(B41="Me",J41-$J$7,IF(B41="Je",J41-$L$5,IF(B41="Ve",J41-$L$6,IF(B41="Sa",J41-$L$7,IF(B41="Di",J41-$L$8,)))))))</f>
        <v>0</v>
      </c>
      <c r="L41" s="142" t="n">
        <f aca="false">L40+K41</f>
        <v>0</v>
      </c>
      <c r="M41" s="143"/>
      <c r="N41" s="144"/>
      <c r="O41" s="144"/>
    </row>
    <row r="42" s="69" customFormat="true" ht="22.5" hidden="false" customHeight="true" outlineLevel="0" collapsed="false">
      <c r="A42" s="134" t="n">
        <v>28</v>
      </c>
      <c r="B42" s="145" t="str">
        <f aca="false">IF(B41="Lu","Ma",IF(B41="Ma","Me", IF(B41="Me","Je", IF(B41="Je","Ve", IF(B41="Ve","Sa", IF(B41="Sa","Di", IF(B41="Di","Lu",)))))))</f>
        <v>Je</v>
      </c>
      <c r="C42" s="136"/>
      <c r="D42" s="136"/>
      <c r="E42" s="136"/>
      <c r="F42" s="137"/>
      <c r="G42" s="138"/>
      <c r="H42" s="136"/>
      <c r="I42" s="139"/>
      <c r="J42" s="140" t="n">
        <f aca="false">(D42-C42-(F42-E42))*24-IF(OR(G42=$N$7,G42=$N$9),-I42,0)-IF(G42=$N$8,I42,0)</f>
        <v>0</v>
      </c>
      <c r="K42" s="141" t="n">
        <f aca="false">IF(H42="Demi-journée ",IF(B42="Lu",$J$5,IF(B42="Ma",$J$6,IF(B42="Me",$J$7,IF(B42="Je",$L$5,IF(B42="Ve",$L$6,IF(B42="Sa",$L$7,IF(B42="Di",$L$8,)))))))/2,0)+IF(H42="Journée entière",IF(B42="Lu",$J$5,IF(B42="Ma",$J$6,IF(B42="Me",$J$7,IF(B42="Je",$L$5,IF(B42="Ve",$L$6,IF(B42="Sa",$L$7,IF(B42="Di",$L$8,))))))),)+IF(B42="Lu",J42-$J$5,IF(B42="Ma",J42-$J$6,IF(B42="Me",J42-$J$7,IF(B42="Je",J42-$L$5,IF(B42="Ve",J42-$L$6,IF(B42="Sa",J42-$L$7,IF(B42="Di",J42-$L$8,)))))))</f>
        <v>0</v>
      </c>
      <c r="L42" s="142" t="n">
        <f aca="false">L41+K42</f>
        <v>0</v>
      </c>
      <c r="M42" s="143"/>
      <c r="N42" s="144"/>
      <c r="O42" s="144"/>
    </row>
    <row r="43" s="69" customFormat="true" ht="22.5" hidden="false" customHeight="true" outlineLevel="0" collapsed="false">
      <c r="A43" s="134" t="n">
        <v>29</v>
      </c>
      <c r="B43" s="145" t="str">
        <f aca="false">IF(B42="Lu","Ma",IF(B42="Ma","Me", IF(B42="Me","Je", IF(B42="Je","Ve", IF(B42="Ve","Sa", IF(B42="Sa","Di", IF(B42="Di","Lu",)))))))</f>
        <v>Ve</v>
      </c>
      <c r="C43" s="136"/>
      <c r="D43" s="136"/>
      <c r="E43" s="136"/>
      <c r="F43" s="137"/>
      <c r="G43" s="138"/>
      <c r="H43" s="136"/>
      <c r="I43" s="139"/>
      <c r="J43" s="140" t="n">
        <f aca="false">(D43-C43-(F43-E43))*24-IF(OR(G43=$N$7,G43=$N$9),-I43,0)-IF(G43=$N$8,I43,0)</f>
        <v>0</v>
      </c>
      <c r="K43" s="141" t="n">
        <f aca="false">IF(H43="Demi-journée ",IF(B43="Lu",$J$5,IF(B43="Ma",$J$6,IF(B43="Me",$J$7,IF(B43="Je",$L$5,IF(B43="Ve",$L$6,IF(B43="Sa",$L$7,IF(B43="Di",$L$8,)))))))/2,0)+IF(H43="Journée entière",IF(B43="Lu",$J$5,IF(B43="Ma",$J$6,IF(B43="Me",$J$7,IF(B43="Je",$L$5,IF(B43="Ve",$L$6,IF(B43="Sa",$L$7,IF(B43="Di",$L$8,))))))),)+IF(B43="Lu",J43-$J$5,IF(B43="Ma",J43-$J$6,IF(B43="Me",J43-$J$7,IF(B43="Je",J43-$L$5,IF(B43="Ve",J43-$L$6,IF(B43="Sa",J43-$L$7,IF(B43="Di",J43-$L$8,)))))))</f>
        <v>0</v>
      </c>
      <c r="L43" s="142" t="n">
        <f aca="false">L42+K43</f>
        <v>0</v>
      </c>
      <c r="M43" s="143"/>
      <c r="N43" s="144"/>
      <c r="O43" s="144"/>
    </row>
    <row r="44" s="69" customFormat="true" ht="22.5" hidden="false" customHeight="true" outlineLevel="0" collapsed="false">
      <c r="A44" s="134" t="n">
        <v>30</v>
      </c>
      <c r="B44" s="145" t="str">
        <f aca="false">IF(B43="Lu","Ma",IF(B43="Ma","Me", IF(B43="Me","Je", IF(B43="Je","Ve", IF(B43="Ve","Sa", IF(B43="Sa","Di", IF(B43="Di","Lu",)))))))</f>
        <v>Sa</v>
      </c>
      <c r="C44" s="136"/>
      <c r="D44" s="136"/>
      <c r="E44" s="136"/>
      <c r="F44" s="137"/>
      <c r="G44" s="138"/>
      <c r="H44" s="136"/>
      <c r="I44" s="139"/>
      <c r="J44" s="140" t="n">
        <f aca="false">(D44-C44-(F44-E44))*24-IF(OR(G44=$N$7,G44=$N$9),-I44,0)-IF(G44=$N$8,I44,0)</f>
        <v>0</v>
      </c>
      <c r="K44" s="141" t="n">
        <f aca="false">IF(H44="Demi-journée ",IF(B44="Lu",$J$5,IF(B44="Ma",$J$6,IF(B44="Me",$J$7,IF(B44="Je",$L$5,IF(B44="Ve",$L$6,IF(B44="Sa",$L$7,IF(B44="Di",$L$8,)))))))/2,0)+IF(H44="Journée entière",IF(B44="Lu",$J$5,IF(B44="Ma",$J$6,IF(B44="Me",$J$7,IF(B44="Je",$L$5,IF(B44="Ve",$L$6,IF(B44="Sa",$L$7,IF(B44="Di",$L$8,))))))),)+IF(B44="Lu",J44-$J$5,IF(B44="Ma",J44-$J$6,IF(B44="Me",J44-$J$7,IF(B44="Je",J44-$L$5,IF(B44="Ve",J44-$L$6,IF(B44="Sa",J44-$L$7,IF(B44="Di",J44-$L$8,)))))))</f>
        <v>0</v>
      </c>
      <c r="L44" s="142" t="n">
        <f aca="false">L43+K44</f>
        <v>0</v>
      </c>
      <c r="M44" s="143"/>
      <c r="N44" s="144"/>
      <c r="O44" s="144"/>
    </row>
    <row r="45" s="69" customFormat="true" ht="22.5" hidden="false" customHeight="true" outlineLevel="0" collapsed="false">
      <c r="A45" s="148" t="n">
        <v>31</v>
      </c>
      <c r="B45" s="149" t="str">
        <f aca="false">IF(B44="Lu","Ma",IF(B44="Ma","Me", IF(B44="Me","Je", IF(B44="Je","Ve", IF(B44="Ve","Sa", IF(B44="Sa","Di", IF(B44="Di","Lu",)))))))</f>
        <v>Di</v>
      </c>
      <c r="C45" s="150"/>
      <c r="D45" s="150"/>
      <c r="E45" s="150"/>
      <c r="F45" s="151"/>
      <c r="G45" s="152"/>
      <c r="H45" s="150"/>
      <c r="I45" s="95"/>
      <c r="J45" s="153" t="n">
        <f aca="false">(D45-C45-(F45-E45))*24-IF(OR(G45=$N$7,G45=$N$9),-I45,0)-IF(G45=$N$8,I45,0)</f>
        <v>0</v>
      </c>
      <c r="K45" s="154" t="n">
        <f aca="false">IF(H45="Demi-journée ",IF(B45="Lu",$J$5,IF(B45="Ma",$J$6,IF(B45="Me",$J$7,IF(B45="Je",$L$5,IF(B45="Ve",$L$6,IF(B45="Sa",$L$7,IF(B45="Di",$L$8,)))))))/2,0)+IF(H45="Journée entière",IF(B45="Lu",$J$5,IF(B45="Ma",$J$6,IF(B45="Me",$J$7,IF(B45="Je",$L$5,IF(B45="Ve",$L$6,IF(B45="Sa",$L$7,IF(B45="Di",$L$8,))))))),)+IF(B45="Lu",J45-$J$5,IF(B45="Ma",J45-$J$6,IF(B45="Me",J45-$J$7,IF(B45="Je",J45-$L$5,IF(B45="Ve",J45-$L$6,IF(B45="Sa",J45-$L$7,IF(B45="Di",J45-$L$8,)))))))</f>
        <v>0</v>
      </c>
      <c r="L45" s="155" t="n">
        <f aca="false">L44+K45</f>
        <v>0</v>
      </c>
      <c r="M45" s="143"/>
      <c r="N45" s="156"/>
      <c r="O45" s="156"/>
    </row>
    <row r="46" s="69" customFormat="true" ht="22.5" hidden="false" customHeight="true" outlineLevel="0" collapsed="false">
      <c r="A46" s="157"/>
      <c r="B46" s="158"/>
      <c r="C46" s="159"/>
      <c r="D46" s="159"/>
      <c r="E46" s="159"/>
      <c r="F46" s="159"/>
      <c r="G46" s="160"/>
      <c r="H46" s="160"/>
      <c r="I46" s="159"/>
      <c r="J46" s="161"/>
      <c r="K46" s="162"/>
      <c r="L46" s="162"/>
      <c r="M46" s="143"/>
      <c r="N46" s="163"/>
      <c r="O46" s="163"/>
    </row>
    <row r="47" s="69" customFormat="true" ht="20.25" hidden="false" customHeight="false" outlineLevel="0" collapsed="false">
      <c r="A47" s="158"/>
      <c r="B47" s="158"/>
      <c r="C47" s="158"/>
      <c r="D47" s="158"/>
      <c r="E47" s="158"/>
      <c r="F47" s="158"/>
      <c r="G47" s="158"/>
      <c r="H47" s="158"/>
      <c r="I47" s="158"/>
      <c r="J47" s="164"/>
      <c r="K47" s="164"/>
      <c r="L47" s="161"/>
      <c r="M47" s="158"/>
      <c r="N47" s="158"/>
      <c r="O47" s="158"/>
    </row>
    <row r="48" s="69" customFormat="true" ht="20.25" hidden="false" customHeight="false" outlineLevel="0" collapsed="false">
      <c r="A48" s="165" t="s">
        <v>90</v>
      </c>
      <c r="B48" s="158"/>
      <c r="C48" s="158"/>
      <c r="D48" s="158"/>
      <c r="E48" s="158"/>
      <c r="F48" s="158"/>
      <c r="G48" s="158"/>
      <c r="H48" s="158"/>
      <c r="I48" s="158"/>
      <c r="J48" s="164"/>
      <c r="K48" s="164"/>
      <c r="L48" s="166" t="n">
        <f aca="false">L45</f>
        <v>0</v>
      </c>
      <c r="M48" s="158"/>
      <c r="N48" s="158"/>
      <c r="O48" s="158"/>
    </row>
    <row r="49" s="74" customFormat="true" ht="19.5" hidden="false" customHeight="false" outlineLevel="0" collapsed="false">
      <c r="A49" s="167"/>
      <c r="B49" s="143"/>
      <c r="C49" s="143"/>
      <c r="D49" s="143"/>
      <c r="E49" s="143"/>
      <c r="F49" s="143"/>
      <c r="G49" s="143"/>
      <c r="H49" s="143"/>
      <c r="I49" s="143"/>
      <c r="J49" s="132"/>
      <c r="K49" s="132"/>
      <c r="L49" s="162"/>
      <c r="M49" s="143"/>
      <c r="N49" s="143"/>
      <c r="O49" s="143"/>
    </row>
    <row r="50" s="69" customFormat="true" ht="19.5" hidden="false" customHeight="false" outlineLevel="0" collapsed="false">
      <c r="A50" s="158"/>
      <c r="B50" s="158"/>
      <c r="C50" s="158"/>
      <c r="D50" s="158"/>
      <c r="E50" s="158"/>
      <c r="F50" s="158"/>
      <c r="G50" s="158"/>
      <c r="H50" s="158"/>
      <c r="I50" s="158"/>
      <c r="J50" s="164"/>
      <c r="K50" s="164"/>
      <c r="L50" s="164"/>
      <c r="M50" s="158"/>
      <c r="N50" s="158"/>
      <c r="O50" s="158"/>
    </row>
    <row r="51" s="69" customFormat="true" ht="19.5" hidden="false" customHeight="false" outlineLevel="0" collapsed="false">
      <c r="A51" s="165" t="s">
        <v>91</v>
      </c>
      <c r="B51" s="158"/>
      <c r="C51" s="158"/>
      <c r="D51" s="158"/>
      <c r="E51" s="158"/>
      <c r="F51" s="158"/>
      <c r="G51" s="158"/>
      <c r="H51" s="158"/>
      <c r="I51" s="158"/>
      <c r="J51" s="164"/>
      <c r="K51" s="164"/>
      <c r="L51" s="164"/>
      <c r="M51" s="158"/>
      <c r="N51" s="158"/>
      <c r="O51" s="158"/>
    </row>
    <row r="52" s="69" customFormat="true" ht="19.5" hidden="false" customHeight="false" outlineLevel="0" collapsed="false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</row>
    <row r="53" s="69" customFormat="true" ht="19.5" hidden="false" customHeight="false" outlineLevel="0" collapsed="false"/>
    <row r="54" s="69" customFormat="true" ht="19.5" hidden="false" customHeight="false" outlineLevel="0" collapsed="false">
      <c r="A54" s="168"/>
      <c r="B54" s="168"/>
      <c r="C54" s="168"/>
      <c r="D54" s="168"/>
      <c r="E54" s="168"/>
      <c r="F54" s="168"/>
    </row>
    <row r="55" s="69" customFormat="true" ht="19.5" hidden="false" customHeight="false" outlineLevel="0" collapsed="false"/>
    <row r="56" s="69" customFormat="true" ht="19.5" hidden="false" customHeight="false" outlineLevel="0" collapsed="false"/>
    <row r="57" s="69" customFormat="true" ht="19.5" hidden="false" customHeight="false" outlineLevel="0" collapsed="false"/>
    <row r="58" s="69" customFormat="true" ht="19.5" hidden="false" customHeight="false" outlineLevel="0" collapsed="false"/>
    <row r="59" s="69" customFormat="true" ht="19.5" hidden="false" customHeight="false" outlineLevel="0" collapsed="false"/>
    <row r="60" s="69" customFormat="true" ht="19.5" hidden="false" customHeight="false" outlineLevel="0" collapsed="false"/>
    <row r="61" s="69" customFormat="true" ht="19.5" hidden="false" customHeight="false" outlineLevel="0" collapsed="false"/>
    <row r="62" s="69" customFormat="true" ht="19.5" hidden="false" customHeight="false" outlineLevel="0" collapsed="false"/>
    <row r="63" s="69" customFormat="true" ht="19.5" hidden="false" customHeight="false" outlineLevel="0" collapsed="false"/>
    <row r="64" s="69" customFormat="true" ht="19.5" hidden="false" customHeight="false" outlineLevel="0" collapsed="false"/>
    <row r="65" s="69" customFormat="true" ht="19.5" hidden="false" customHeight="false" outlineLevel="0" collapsed="false"/>
    <row r="66" s="69" customFormat="true" ht="19.5" hidden="false" customHeight="false" outlineLevel="0" collapsed="false"/>
    <row r="67" s="69" customFormat="true" ht="19.5" hidden="false" customHeight="false" outlineLevel="0" collapsed="false"/>
    <row r="68" s="69" customFormat="true" ht="19.5" hidden="false" customHeight="false" outlineLevel="0" collapsed="false"/>
    <row r="69" s="69" customFormat="true" ht="19.5" hidden="false" customHeight="false" outlineLevel="0" collapsed="false"/>
    <row r="70" s="69" customFormat="true" ht="19.5" hidden="false" customHeight="false" outlineLevel="0" collapsed="false"/>
    <row r="71" s="69" customFormat="true" ht="19.5" hidden="false" customHeight="false" outlineLevel="0" collapsed="false"/>
    <row r="72" s="69" customFormat="true" ht="19.5" hidden="false" customHeight="false" outlineLevel="0" collapsed="false"/>
    <row r="73" s="69" customFormat="true" ht="19.5" hidden="false" customHeight="false" outlineLevel="0" collapsed="false"/>
    <row r="74" s="69" customFormat="true" ht="19.5" hidden="false" customHeight="false" outlineLevel="0" collapsed="false"/>
    <row r="75" s="69" customFormat="true" ht="19.5" hidden="false" customHeight="false" outlineLevel="0" collapsed="false"/>
    <row r="76" s="69" customFormat="true" ht="19.5" hidden="false" customHeight="false" outlineLevel="0" collapsed="false"/>
  </sheetData>
  <sheetProtection algorithmName="SHA-512" hashValue="TUXvZbhbZRKakmWMOyqO7srCeJMTe+olh4MqEkp2u6A7bvuEBoVSJI2JzHsqIU6B0KbnR180DdrWSCwG0rI7FA==" saltValue="dTDXb9nlK5Tiu7UbfEv5ow==" spinCount="100000" sheet="true" selectLockedCells="true"/>
  <mergeCells count="43">
    <mergeCell ref="A3:F3"/>
    <mergeCell ref="N3:O3"/>
    <mergeCell ref="A5:D5"/>
    <mergeCell ref="E5:F5"/>
    <mergeCell ref="A6:D6"/>
    <mergeCell ref="E6:F6"/>
    <mergeCell ref="A7:D7"/>
    <mergeCell ref="E7:F7"/>
    <mergeCell ref="A8:D8"/>
    <mergeCell ref="E8:F8"/>
    <mergeCell ref="N11:O13"/>
    <mergeCell ref="A13:C13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44:O44"/>
    <mergeCell ref="N45:O45"/>
  </mergeCells>
  <conditionalFormatting sqref="A46:L46">
    <cfRule type="expression" priority="2" aboveAverage="0" equalAverage="0" bottom="0" percent="0" rank="0" text="" dxfId="86">
      <formula>$G46="MU = Mutterschaft"</formula>
    </cfRule>
    <cfRule type="expression" priority="3" aboveAverage="0" equalAverage="0" bottom="0" percent="0" rank="0" text="" dxfId="87">
      <formula>$G46="TK = Tagungen/Kurse"</formula>
    </cfRule>
    <cfRule type="expression" priority="4" aboveAverage="0" equalAverage="0" bottom="0" percent="0" rank="0" text="" dxfId="88">
      <formula>$G46="KO = Kompensation"</formula>
    </cfRule>
    <cfRule type="expression" priority="5" aboveAverage="0" equalAverage="0" bottom="0" percent="0" rank="0" text="" dxfId="89">
      <formula>$G46="BE = Bez. Urlaubstage"</formula>
    </cfRule>
    <cfRule type="expression" priority="6" aboveAverage="0" equalAverage="0" bottom="0" percent="0" rank="0" text="" dxfId="90">
      <formula>$G46="UN = Unfall"</formula>
    </cfRule>
    <cfRule type="expression" priority="7" aboveAverage="0" equalAverage="0" bottom="0" percent="0" rank="0" text="" dxfId="91">
      <formula>$G46="KR = Krankheit"</formula>
    </cfRule>
    <cfRule type="expression" priority="8" aboveAverage="0" equalAverage="0" bottom="0" percent="0" rank="0" text="" dxfId="92">
      <formula>$G46="FT = Feiertag"</formula>
    </cfRule>
    <cfRule type="expression" priority="9" aboveAverage="0" equalAverage="0" bottom="0" percent="0" rank="0" text="" dxfId="93">
      <formula>$G46="FE = Ferien"</formula>
    </cfRule>
  </conditionalFormatting>
  <conditionalFormatting sqref="L48:L49">
    <cfRule type="expression" priority="10" aboveAverage="0" equalAverage="0" bottom="0" percent="0" rank="0" text="" dxfId="94">
      <formula>$G48="MU = Mutterschaft"</formula>
    </cfRule>
    <cfRule type="expression" priority="11" aboveAverage="0" equalAverage="0" bottom="0" percent="0" rank="0" text="" dxfId="95">
      <formula>$G48="TK = Tagungen/Kurse"</formula>
    </cfRule>
    <cfRule type="expression" priority="12" aboveAverage="0" equalAverage="0" bottom="0" percent="0" rank="0" text="" dxfId="96">
      <formula>$G48="KO = Kompensation"</formula>
    </cfRule>
    <cfRule type="expression" priority="13" aboveAverage="0" equalAverage="0" bottom="0" percent="0" rank="0" text="" dxfId="97">
      <formula>$G48="BE = Bez. Urlaubstage"</formula>
    </cfRule>
    <cfRule type="expression" priority="14" aboveAverage="0" equalAverage="0" bottom="0" percent="0" rank="0" text="" dxfId="98">
      <formula>$G48="UN = Unfall"</formula>
    </cfRule>
    <cfRule type="expression" priority="15" aboveAverage="0" equalAverage="0" bottom="0" percent="0" rank="0" text="" dxfId="99">
      <formula>$G48="KR = Krankheit"</formula>
    </cfRule>
    <cfRule type="expression" priority="16" aboveAverage="0" equalAverage="0" bottom="0" percent="0" rank="0" text="" dxfId="100">
      <formula>$G48="FT = Feiertag"</formula>
    </cfRule>
    <cfRule type="expression" priority="17" aboveAverage="0" equalAverage="0" bottom="0" percent="0" rank="0" text="" dxfId="101">
      <formula>$G48="FE = Ferien"</formula>
    </cfRule>
  </conditionalFormatting>
  <conditionalFormatting sqref="L13">
    <cfRule type="expression" priority="18" aboveAverage="0" equalAverage="0" bottom="0" percent="0" rank="0" text="" dxfId="102">
      <formula>$G13="MU = Mutterschaft"</formula>
    </cfRule>
    <cfRule type="expression" priority="19" aboveAverage="0" equalAverage="0" bottom="0" percent="0" rank="0" text="" dxfId="103">
      <formula>$G13="TK = Tagungen/Kurse"</formula>
    </cfRule>
    <cfRule type="expression" priority="20" aboveAverage="0" equalAverage="0" bottom="0" percent="0" rank="0" text="" dxfId="104">
      <formula>$G13="KO = Kompensation"</formula>
    </cfRule>
    <cfRule type="expression" priority="21" aboveAverage="0" equalAverage="0" bottom="0" percent="0" rank="0" text="" dxfId="105">
      <formula>$G13="BE = Bez. Urlaubstage"</formula>
    </cfRule>
    <cfRule type="expression" priority="22" aboveAverage="0" equalAverage="0" bottom="0" percent="0" rank="0" text="" dxfId="106">
      <formula>$G13="UN = Unfall"</formula>
    </cfRule>
    <cfRule type="expression" priority="23" aboveAverage="0" equalAverage="0" bottom="0" percent="0" rank="0" text="" dxfId="107">
      <formula>$G13="KR = Krankheit"</formula>
    </cfRule>
    <cfRule type="expression" priority="24" aboveAverage="0" equalAverage="0" bottom="0" percent="0" rank="0" text="" dxfId="108">
      <formula>$G13="FT = Feiertag"</formula>
    </cfRule>
    <cfRule type="expression" priority="25" aboveAverage="0" equalAverage="0" bottom="0" percent="0" rank="0" text="" dxfId="109">
      <formula>$G13="FE = Ferien"</formula>
    </cfRule>
  </conditionalFormatting>
  <conditionalFormatting sqref="L5:L8">
    <cfRule type="expression" priority="26" aboveAverage="0" equalAverage="0" bottom="0" percent="0" rank="0" text="" dxfId="110">
      <formula>$G5="MU = Mutterschaft"</formula>
    </cfRule>
    <cfRule type="expression" priority="27" aboveAverage="0" equalAverage="0" bottom="0" percent="0" rank="0" text="" dxfId="111">
      <formula>$G5="TK = Tagungen/Kurse"</formula>
    </cfRule>
    <cfRule type="expression" priority="28" aboveAverage="0" equalAverage="0" bottom="0" percent="0" rank="0" text="" dxfId="112">
      <formula>$G5="KO = Kompensation"</formula>
    </cfRule>
    <cfRule type="expression" priority="29" aboveAverage="0" equalAverage="0" bottom="0" percent="0" rank="0" text="" dxfId="113">
      <formula>$G5="BE = Bez. Urlaubstage"</formula>
    </cfRule>
    <cfRule type="expression" priority="30" aboveAverage="0" equalAverage="0" bottom="0" percent="0" rank="0" text="" dxfId="114">
      <formula>$G5="UN = Unfall"</formula>
    </cfRule>
    <cfRule type="expression" priority="31" aboveAverage="0" equalAverage="0" bottom="0" percent="0" rank="0" text="" dxfId="115">
      <formula>$G5="KR = Krankheit"</formula>
    </cfRule>
    <cfRule type="expression" priority="32" aboveAverage="0" equalAverage="0" bottom="0" percent="0" rank="0" text="" dxfId="116">
      <formula>$G5="FT = Feiertag"</formula>
    </cfRule>
    <cfRule type="expression" priority="33" aboveAverage="0" equalAverage="0" bottom="0" percent="0" rank="0" text="" dxfId="117">
      <formula>$G5="FE = Ferien"</formula>
    </cfRule>
  </conditionalFormatting>
  <conditionalFormatting sqref="J5:J7">
    <cfRule type="expression" priority="34" aboveAverage="0" equalAverage="0" bottom="0" percent="0" rank="0" text="" dxfId="118">
      <formula>$G5="MU = Mutterschaft"</formula>
    </cfRule>
    <cfRule type="expression" priority="35" aboveAverage="0" equalAverage="0" bottom="0" percent="0" rank="0" text="" dxfId="119">
      <formula>$G5="TK = Tagungen/Kurse"</formula>
    </cfRule>
    <cfRule type="expression" priority="36" aboveAverage="0" equalAverage="0" bottom="0" percent="0" rank="0" text="" dxfId="120">
      <formula>$G5="KO = Kompensation"</formula>
    </cfRule>
    <cfRule type="expression" priority="37" aboveAverage="0" equalAverage="0" bottom="0" percent="0" rank="0" text="" dxfId="121">
      <formula>$G5="BE = Bez. Urlaubstage"</formula>
    </cfRule>
    <cfRule type="expression" priority="38" aboveAverage="0" equalAverage="0" bottom="0" percent="0" rank="0" text="" dxfId="122">
      <formula>$G5="UN = Unfall"</formula>
    </cfRule>
    <cfRule type="expression" priority="39" aboveAverage="0" equalAverage="0" bottom="0" percent="0" rank="0" text="" dxfId="123">
      <formula>$G5="KR = Krankheit"</formula>
    </cfRule>
    <cfRule type="expression" priority="40" aboveAverage="0" equalAverage="0" bottom="0" percent="0" rank="0" text="" dxfId="124">
      <formula>$G5="FT = Feiertag"</formula>
    </cfRule>
    <cfRule type="expression" priority="41" aboveAverage="0" equalAverage="0" bottom="0" percent="0" rank="0" text="" dxfId="125">
      <formula>$G5="FE = Ferien"</formula>
    </cfRule>
  </conditionalFormatting>
  <conditionalFormatting sqref="A15:L45">
    <cfRule type="expression" priority="42" aboveAverage="0" equalAverage="0" bottom="0" percent="0" rank="0" text="" dxfId="126">
      <formula>$G15="MAT = maternité"</formula>
    </cfRule>
    <cfRule type="expression" priority="43" aboveAverage="0" equalAverage="0" bottom="0" percent="0" rank="0" text="" dxfId="127">
      <formula>$G15="RC = réunions/cours"</formula>
    </cfRule>
    <cfRule type="expression" priority="44" aboveAverage="0" equalAverage="0" bottom="0" percent="0" rank="0" text="" dxfId="128">
      <formula>$G15="CO = compensation"</formula>
    </cfRule>
    <cfRule type="expression" priority="45" aboveAverage="0" equalAverage="0" bottom="0" percent="0" rank="0" text="" dxfId="129">
      <formula>$G15="CP = jours de congé payés"</formula>
    </cfRule>
    <cfRule type="expression" priority="46" aboveAverage="0" equalAverage="0" bottom="0" percent="0" rank="0" text="" dxfId="130">
      <formula>$G15="AC = accident"</formula>
    </cfRule>
    <cfRule type="expression" priority="47" aboveAverage="0" equalAverage="0" bottom="0" percent="0" rank="0" text="" dxfId="131">
      <formula>$G15="MA = maladie"</formula>
    </cfRule>
    <cfRule type="expression" priority="48" aboveAverage="0" equalAverage="0" bottom="0" percent="0" rank="0" text="" dxfId="132">
      <formula>$G15="JF = jour férié"</formula>
    </cfRule>
    <cfRule type="expression" priority="49" aboveAverage="0" equalAverage="0" bottom="0" percent="0" rank="0" text="" dxfId="133">
      <formula>$G15="VA = vacances"</formula>
    </cfRule>
  </conditionalFormatting>
  <conditionalFormatting sqref="A15:L45">
    <cfRule type="expression" priority="50" aboveAverage="0" equalAverage="0" bottom="0" percent="0" rank="0" text="" dxfId="134">
      <formula>$B15="Di"</formula>
    </cfRule>
    <cfRule type="expression" priority="51" aboveAverage="0" equalAverage="0" bottom="0" percent="0" rank="0" text="" dxfId="135">
      <formula>$G15="JL = jour libre hebdomadaire"</formula>
    </cfRule>
    <cfRule type="expression" priority="52" aboveAverage="0" equalAverage="0" bottom="0" percent="0" rank="0" text="" dxfId="136">
      <formula>$G15="AB = absence brève"</formula>
    </cfRule>
  </conditionalFormatting>
  <dataValidations count="6">
    <dataValidation allowBlank="true" operator="between" showDropDown="false" showErrorMessage="true" showInputMessage="true" sqref="G15:G46" type="list">
      <formula1>Legenden</formula1>
      <formula2>0</formula2>
    </dataValidation>
    <dataValidation allowBlank="true" operator="between" showDropDown="false" showErrorMessage="true" showInputMessage="true" sqref="H46" type="list">
      <formula1>IF(ISTEXT(G46)=1,Ferien,0)</formula1>
      <formula2>0</formula2>
    </dataValidation>
    <dataValidation allowBlank="true" operator="between" showDropDown="false" showErrorMessage="true" showInputMessage="true" sqref="I46" type="time">
      <formula1>0</formula1>
      <formula2>0.583333333333333</formula2>
    </dataValidation>
    <dataValidation allowBlank="true" error="Bitte geben Sie die Uhrzeit mit Doppeltpunkt an. Beispiel: 00:00" errorTitle="Ungültiges Format" operator="between" showDropDown="false" showErrorMessage="true" showInputMessage="true" sqref="C15:F45" type="time">
      <formula1>0</formula1>
      <formula2>0.999305555555556</formula2>
    </dataValidation>
    <dataValidation allowBlank="true" errorTitle="Ungültiges Format" operator="between" showDropDown="false" showErrorMessage="true" showInputMessage="true" sqref="I15:I45" type="decimal">
      <formula1>0</formula1>
      <formula2>14</formula2>
    </dataValidation>
    <dataValidation allowBlank="true" operator="between" showDropDown="false" showErrorMessage="true" showInputMessage="true" sqref="H15:H45" type="list">
      <formula1>IF(OR(G15="VA = vacances",G15="JF = jour férié",G15="JL = jour libre hebdomadaire"),Ferien,0)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&amp;RPK Coiffure, Version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75"/>
  <sheetViews>
    <sheetView showFormulas="false" showGridLines="fals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B15" activeCellId="0" sqref="B15"/>
    </sheetView>
  </sheetViews>
  <sheetFormatPr defaultColWidth="11.43359375" defaultRowHeight="15" zeroHeight="false" outlineLevelRow="0" outlineLevelCol="0"/>
  <cols>
    <col collapsed="false" customWidth="true" hidden="false" outlineLevel="0" max="1" min="1" style="49" width="13.14"/>
    <col collapsed="false" customWidth="true" hidden="false" outlineLevel="0" max="2" min="2" style="49" width="14.43"/>
    <col collapsed="false" customWidth="true" hidden="false" outlineLevel="0" max="6" min="3" style="49" width="10.71"/>
    <col collapsed="false" customWidth="true" hidden="false" outlineLevel="0" max="7" min="7" style="49" width="36"/>
    <col collapsed="false" customWidth="true" hidden="false" outlineLevel="0" max="8" min="8" style="49" width="18.85"/>
    <col collapsed="false" customWidth="true" hidden="false" outlineLevel="0" max="9" min="9" style="49" width="22.43"/>
    <col collapsed="false" customWidth="true" hidden="false" outlineLevel="0" max="12" min="10" style="49" width="15.71"/>
    <col collapsed="false" customWidth="true" hidden="false" outlineLevel="0" max="13" min="13" style="49" width="1.71"/>
    <col collapsed="false" customWidth="true" hidden="false" outlineLevel="0" max="15" min="14" style="49" width="35.71"/>
    <col collapsed="false" customWidth="false" hidden="false" outlineLevel="0" max="1024" min="16" style="49" width="11.42"/>
  </cols>
  <sheetData>
    <row r="1" s="57" customFormat="true" ht="24" hidden="false" customHeight="false" outlineLevel="0" collapsed="false">
      <c r="A1" s="55" t="s">
        <v>0</v>
      </c>
      <c r="B1" s="55"/>
      <c r="C1" s="55"/>
      <c r="D1" s="55"/>
      <c r="E1" s="55"/>
      <c r="F1" s="55"/>
      <c r="G1" s="56"/>
      <c r="H1" s="56"/>
      <c r="I1" s="56"/>
      <c r="J1" s="56"/>
      <c r="K1" s="56"/>
      <c r="M1" s="56"/>
      <c r="N1" s="58" t="s">
        <v>34</v>
      </c>
      <c r="O1" s="59" t="n">
        <f aca="false">'Vue d’ensemble'!O1</f>
        <v>2019</v>
      </c>
    </row>
    <row r="2" customFormat="false" ht="6.75" hidden="false" customHeight="true" outlineLevel="0" collapsed="false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1"/>
      <c r="N2" s="61"/>
      <c r="O2" s="62"/>
    </row>
    <row r="3" s="69" customFormat="true" ht="16.5" hidden="false" customHeight="true" outlineLevel="0" collapsed="false">
      <c r="A3" s="63" t="s">
        <v>66</v>
      </c>
      <c r="B3" s="63"/>
      <c r="C3" s="63"/>
      <c r="D3" s="63"/>
      <c r="E3" s="63"/>
      <c r="F3" s="63"/>
      <c r="G3" s="64"/>
      <c r="H3" s="65"/>
      <c r="I3" s="66" t="s">
        <v>67</v>
      </c>
      <c r="J3" s="67" t="s">
        <v>68</v>
      </c>
      <c r="K3" s="68" t="s">
        <v>67</v>
      </c>
      <c r="L3" s="67" t="s">
        <v>68</v>
      </c>
      <c r="M3" s="64"/>
      <c r="N3" s="63" t="s">
        <v>69</v>
      </c>
      <c r="O3" s="63"/>
    </row>
    <row r="4" s="74" customFormat="true" ht="6.75" hidden="false" customHeight="true" outlineLevel="0" collapsed="false">
      <c r="A4" s="70"/>
      <c r="B4" s="64"/>
      <c r="C4" s="64"/>
      <c r="D4" s="71"/>
      <c r="E4" s="64"/>
      <c r="F4" s="71"/>
      <c r="G4" s="64"/>
      <c r="H4" s="64"/>
      <c r="I4" s="72"/>
      <c r="J4" s="64"/>
      <c r="K4" s="73"/>
      <c r="L4" s="71"/>
      <c r="M4" s="64"/>
      <c r="N4" s="70"/>
      <c r="O4" s="71"/>
    </row>
    <row r="5" s="69" customFormat="true" ht="19.5" hidden="false" customHeight="false" outlineLevel="0" collapsed="false">
      <c r="A5" s="75" t="s">
        <v>70</v>
      </c>
      <c r="B5" s="75"/>
      <c r="C5" s="75"/>
      <c r="D5" s="75"/>
      <c r="E5" s="76" t="str">
        <f aca="false">CONCATENATE('Vue d’ensemble'!D5," ",'Vue d’ensemble'!D4)</f>
        <v>Marie Modèle</v>
      </c>
      <c r="F5" s="76"/>
      <c r="G5" s="77"/>
      <c r="I5" s="78" t="s">
        <v>71</v>
      </c>
      <c r="J5" s="79" t="n">
        <v>0</v>
      </c>
      <c r="K5" s="80" t="s">
        <v>72</v>
      </c>
      <c r="L5" s="81" t="n">
        <v>0</v>
      </c>
      <c r="M5" s="74"/>
      <c r="N5" s="82" t="s">
        <v>45</v>
      </c>
      <c r="O5" s="83" t="s">
        <v>52</v>
      </c>
    </row>
    <row r="6" s="69" customFormat="true" ht="20.25" hidden="false" customHeight="false" outlineLevel="0" collapsed="false">
      <c r="A6" s="75" t="s">
        <v>12</v>
      </c>
      <c r="B6" s="75"/>
      <c r="C6" s="75"/>
      <c r="D6" s="75"/>
      <c r="E6" s="84" t="n">
        <f aca="false">'Vue d’ensemble'!J9</f>
        <v>100</v>
      </c>
      <c r="F6" s="84"/>
      <c r="G6" s="77"/>
      <c r="I6" s="78" t="s">
        <v>73</v>
      </c>
      <c r="J6" s="79" t="n">
        <v>0</v>
      </c>
      <c r="K6" s="80" t="s">
        <v>74</v>
      </c>
      <c r="L6" s="81" t="n">
        <v>0</v>
      </c>
      <c r="M6" s="74"/>
      <c r="N6" s="85" t="s">
        <v>46</v>
      </c>
      <c r="O6" s="86" t="s">
        <v>61</v>
      </c>
    </row>
    <row r="7" s="69" customFormat="true" ht="19.5" hidden="false" customHeight="false" outlineLevel="0" collapsed="false">
      <c r="A7" s="75" t="s">
        <v>75</v>
      </c>
      <c r="B7" s="75"/>
      <c r="C7" s="75"/>
      <c r="D7" s="75"/>
      <c r="E7" s="87" t="n">
        <f aca="false">SUM(J5:J7,L5:L8)</f>
        <v>0</v>
      </c>
      <c r="F7" s="87"/>
      <c r="G7" s="77"/>
      <c r="I7" s="78" t="s">
        <v>76</v>
      </c>
      <c r="J7" s="79" t="n">
        <v>0</v>
      </c>
      <c r="K7" s="80" t="s">
        <v>77</v>
      </c>
      <c r="L7" s="81" t="n">
        <v>0</v>
      </c>
      <c r="M7" s="74"/>
      <c r="N7" s="88" t="s">
        <v>48</v>
      </c>
      <c r="O7" s="89" t="s">
        <v>58</v>
      </c>
    </row>
    <row r="8" s="69" customFormat="true" ht="20.25" hidden="false" customHeight="false" outlineLevel="0" collapsed="false">
      <c r="A8" s="90" t="s">
        <v>14</v>
      </c>
      <c r="B8" s="90"/>
      <c r="C8" s="90"/>
      <c r="D8" s="90"/>
      <c r="E8" s="91" t="str">
        <f aca="false">'Vue d’ensemble'!J11</f>
        <v>variable</v>
      </c>
      <c r="F8" s="91"/>
      <c r="G8" s="77"/>
      <c r="H8" s="77"/>
      <c r="I8" s="92"/>
      <c r="J8" s="93"/>
      <c r="K8" s="94" t="s">
        <v>78</v>
      </c>
      <c r="L8" s="95" t="n">
        <v>0</v>
      </c>
      <c r="M8" s="74"/>
      <c r="N8" s="96" t="s">
        <v>63</v>
      </c>
      <c r="O8" s="97" t="s">
        <v>65</v>
      </c>
    </row>
    <row r="9" s="69" customFormat="true" ht="20.25" hidden="false" customHeight="false" outlineLevel="0" collapsed="false">
      <c r="M9" s="74"/>
      <c r="N9" s="98" t="s">
        <v>50</v>
      </c>
      <c r="O9" s="99" t="s">
        <v>55</v>
      </c>
    </row>
    <row r="10" s="74" customFormat="true" ht="6.75" hidden="false" customHeight="true" outlineLevel="0" collapsed="false">
      <c r="A10" s="100"/>
      <c r="B10" s="100"/>
      <c r="C10" s="101"/>
      <c r="D10" s="101"/>
      <c r="E10" s="102"/>
      <c r="F10" s="102"/>
      <c r="G10" s="102"/>
      <c r="H10" s="102"/>
      <c r="J10" s="102"/>
    </row>
    <row r="11" s="111" customFormat="true" ht="44.25" hidden="false" customHeight="true" outlineLevel="0" collapsed="false">
      <c r="A11" s="103" t="s">
        <v>79</v>
      </c>
      <c r="B11" s="104" t="s">
        <v>67</v>
      </c>
      <c r="C11" s="104" t="s">
        <v>80</v>
      </c>
      <c r="D11" s="104" t="s">
        <v>81</v>
      </c>
      <c r="E11" s="105" t="s">
        <v>82</v>
      </c>
      <c r="F11" s="106" t="s">
        <v>83</v>
      </c>
      <c r="G11" s="103" t="s">
        <v>84</v>
      </c>
      <c r="H11" s="105" t="s">
        <v>85</v>
      </c>
      <c r="I11" s="106" t="s">
        <v>86</v>
      </c>
      <c r="J11" s="107" t="s">
        <v>87</v>
      </c>
      <c r="K11" s="105" t="s">
        <v>88</v>
      </c>
      <c r="L11" s="108" t="s">
        <v>28</v>
      </c>
      <c r="M11" s="109"/>
      <c r="N11" s="110" t="s">
        <v>29</v>
      </c>
      <c r="O11" s="110"/>
    </row>
    <row r="12" s="109" customFormat="true" ht="6.75" hidden="false" customHeight="true" outlineLevel="0" collapsed="false">
      <c r="A12" s="112"/>
      <c r="E12" s="100"/>
      <c r="F12" s="113"/>
      <c r="G12" s="114"/>
      <c r="H12" s="100"/>
      <c r="I12" s="115"/>
      <c r="J12" s="116"/>
      <c r="K12" s="117"/>
      <c r="L12" s="118"/>
      <c r="N12" s="110"/>
      <c r="O12" s="110"/>
    </row>
    <row r="13" s="69" customFormat="true" ht="22.5" hidden="false" customHeight="true" outlineLevel="0" collapsed="false">
      <c r="A13" s="119" t="s">
        <v>89</v>
      </c>
      <c r="B13" s="119"/>
      <c r="C13" s="119"/>
      <c r="D13" s="120"/>
      <c r="E13" s="120"/>
      <c r="F13" s="121"/>
      <c r="G13" s="122"/>
      <c r="H13" s="123"/>
      <c r="I13" s="121"/>
      <c r="J13" s="124"/>
      <c r="K13" s="125"/>
      <c r="L13" s="126" t="n">
        <f aca="false">Mars!L48</f>
        <v>0</v>
      </c>
      <c r="M13" s="74"/>
      <c r="N13" s="110"/>
      <c r="O13" s="110"/>
    </row>
    <row r="14" s="74" customFormat="true" ht="6.75" hidden="false" customHeight="true" outlineLevel="0" collapsed="false">
      <c r="A14" s="127"/>
      <c r="E14" s="101"/>
      <c r="F14" s="128"/>
      <c r="G14" s="129"/>
      <c r="H14" s="130"/>
      <c r="I14" s="71"/>
      <c r="J14" s="131"/>
      <c r="K14" s="132"/>
      <c r="L14" s="133"/>
      <c r="N14" s="70"/>
      <c r="O14" s="71"/>
    </row>
    <row r="15" s="69" customFormat="true" ht="22.5" hidden="false" customHeight="true" outlineLevel="0" collapsed="false">
      <c r="A15" s="134" t="n">
        <v>1</v>
      </c>
      <c r="B15" s="169" t="str">
        <f aca="false">IF(Mars!B45="Lu","Ma",IF(Mars!B45="Ma","Me", IF(Mars!B45="Me","Je", IF(Mars!B45="Je","Ve", IF(Mars!B45="Ve","Sa", IF(Mars!B45="Sa","Di", IF(Mars!B45="Di","Lu",)))))))</f>
        <v>Lu</v>
      </c>
      <c r="C15" s="136"/>
      <c r="D15" s="136"/>
      <c r="E15" s="136"/>
      <c r="F15" s="137"/>
      <c r="G15" s="138"/>
      <c r="H15" s="136"/>
      <c r="I15" s="139"/>
      <c r="J15" s="140" t="n">
        <f aca="false">(D15-C15-(F15-E15))*24-IF(OR(G15=$N$7,G15=$N$9),-I15,0)-IF(G15=$N$8,I15,0)</f>
        <v>0</v>
      </c>
      <c r="K15" s="141" t="n">
        <f aca="false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142" t="n">
        <f aca="false">L13+K15</f>
        <v>0</v>
      </c>
      <c r="M15" s="143"/>
      <c r="N15" s="144"/>
      <c r="O15" s="144"/>
    </row>
    <row r="16" s="69" customFormat="true" ht="22.5" hidden="false" customHeight="true" outlineLevel="0" collapsed="false">
      <c r="A16" s="134" t="n">
        <v>2</v>
      </c>
      <c r="B16" s="145" t="str">
        <f aca="false">IF(B15="Lu","Ma",IF(B15="Ma","Me", IF(B15="Me","Je", IF(B15="Je","Ve", IF(B15="Ve","Sa", IF(B15="Sa","Di", IF(B15="Di","Lu",)))))))</f>
        <v>Ma</v>
      </c>
      <c r="C16" s="136"/>
      <c r="D16" s="136"/>
      <c r="E16" s="136"/>
      <c r="F16" s="137"/>
      <c r="G16" s="138"/>
      <c r="H16" s="136"/>
      <c r="I16" s="139"/>
      <c r="J16" s="140" t="n">
        <f aca="false">(D16-C16-(F16-E16))*24-IF(OR(G16=$N$7,G16=$N$9),-I16,0)-IF(G16=$N$8,I16,0)</f>
        <v>0</v>
      </c>
      <c r="K16" s="141" t="n">
        <f aca="false">IF(H16="Demi-journée ",IF(B16="Lu",$J$5,IF(B16="Ma",$J$6,IF(B16="Me",$J$7,IF(B16="Je",$L$5,IF(B16="Ve",$L$6,IF(B16="Sa",$L$7,IF(B16="Di",$L$8,)))))))/2,0)+IF(H16="Journée entière",IF(B16="Lu",$J$5,IF(B16="Ma",$J$6,IF(B16="Me",$J$7,IF(B16="Je",$L$5,IF(B16="Ve",$L$6,IF(B16="Sa",$L$7,IF(B16="Di",$L$8,))))))),)+IF(B16="Lu",J16-$J$5,IF(B16="Ma",J16-$J$6,IF(B16="Me",J16-$J$7,IF(B16="Je",J16-$L$5,IF(B16="Ve",J16-$L$6,IF(B16="Sa",J16-$L$7,IF(B16="Di",J16-$L$8,)))))))</f>
        <v>0</v>
      </c>
      <c r="L16" s="142" t="n">
        <f aca="false">L15+K16</f>
        <v>0</v>
      </c>
      <c r="M16" s="143"/>
      <c r="N16" s="144"/>
      <c r="O16" s="144"/>
    </row>
    <row r="17" s="69" customFormat="true" ht="22.5" hidden="false" customHeight="true" outlineLevel="0" collapsed="false">
      <c r="A17" s="134" t="n">
        <v>3</v>
      </c>
      <c r="B17" s="145" t="str">
        <f aca="false">IF(B16="Lu","Ma",IF(B16="Ma","Me", IF(B16="Me","Je", IF(B16="Je","Ve", IF(B16="Ve","Sa", IF(B16="Sa","Di", IF(B16="Di","Lu",)))))))</f>
        <v>Me</v>
      </c>
      <c r="C17" s="136"/>
      <c r="D17" s="136"/>
      <c r="E17" s="136"/>
      <c r="F17" s="137"/>
      <c r="G17" s="138"/>
      <c r="H17" s="136"/>
      <c r="I17" s="139"/>
      <c r="J17" s="140" t="n">
        <f aca="false">(D17-C17-(F17-E17))*24-IF(OR(G17=$N$7,G17=$N$9),-I17,0)-IF(G17=$N$8,I17,0)</f>
        <v>0</v>
      </c>
      <c r="K17" s="141" t="n">
        <f aca="false">IF(H17="Demi-journée ",IF(B17="Lu",$J$5,IF(B17="Ma",$J$6,IF(B17="Me",$J$7,IF(B17="Je",$L$5,IF(B17="Ve",$L$6,IF(B17="Sa",$L$7,IF(B17="Di",$L$8,)))))))/2,0)+IF(H17="Journée entière",IF(B17="Lu",$J$5,IF(B17="Ma",$J$6,IF(B17="Me",$J$7,IF(B17="Je",$L$5,IF(B17="Ve",$L$6,IF(B17="Sa",$L$7,IF(B17="Di",$L$8,))))))),)+IF(B17="Lu",J17-$J$5,IF(B17="Ma",J17-$J$6,IF(B17="Me",J17-$J$7,IF(B17="Je",J17-$L$5,IF(B17="Ve",J17-$L$6,IF(B17="Sa",J17-$L$7,IF(B17="Di",J17-$L$8,)))))))</f>
        <v>0</v>
      </c>
      <c r="L17" s="142" t="n">
        <f aca="false">L16+K17</f>
        <v>0</v>
      </c>
      <c r="M17" s="143"/>
      <c r="N17" s="144"/>
      <c r="O17" s="144"/>
    </row>
    <row r="18" s="69" customFormat="true" ht="22.5" hidden="false" customHeight="true" outlineLevel="0" collapsed="false">
      <c r="A18" s="134" t="n">
        <v>4</v>
      </c>
      <c r="B18" s="145" t="str">
        <f aca="false">IF(B17="Lu","Ma",IF(B17="Ma","Me", IF(B17="Me","Je", IF(B17="Je","Ve", IF(B17="Ve","Sa", IF(B17="Sa","Di", IF(B17="Di","Lu",)))))))</f>
        <v>Je</v>
      </c>
      <c r="C18" s="136"/>
      <c r="D18" s="136"/>
      <c r="E18" s="136"/>
      <c r="F18" s="137"/>
      <c r="G18" s="138"/>
      <c r="H18" s="136"/>
      <c r="I18" s="139"/>
      <c r="J18" s="140" t="n">
        <f aca="false">(D18-C18-(F18-E18))*24-IF(OR(G18=$N$7,G18=$N$9),-I18,0)-IF(G18=$N$8,I18,0)</f>
        <v>0</v>
      </c>
      <c r="K18" s="141" t="n">
        <f aca="false">IF(H18="Demi-journée ",IF(B18="Lu",$J$5,IF(B18="Ma",$J$6,IF(B18="Me",$J$7,IF(B18="Je",$L$5,IF(B18="Ve",$L$6,IF(B18="Sa",$L$7,IF(B18="Di",$L$8,)))))))/2,0)+IF(H18="Journée entière",IF(B18="Lu",$J$5,IF(B18="Ma",$J$6,IF(B18="Me",$J$7,IF(B18="Je",$L$5,IF(B18="Ve",$L$6,IF(B18="Sa",$L$7,IF(B18="Di",$L$8,))))))),)+IF(B18="Lu",J18-$J$5,IF(B18="Ma",J18-$J$6,IF(B18="Me",J18-$J$7,IF(B18="Je",J18-$L$5,IF(B18="Ve",J18-$L$6,IF(B18="Sa",J18-$L$7,IF(B18="Di",J18-$L$8,)))))))</f>
        <v>0</v>
      </c>
      <c r="L18" s="142" t="n">
        <f aca="false">L17+K18</f>
        <v>0</v>
      </c>
      <c r="M18" s="143"/>
      <c r="N18" s="144"/>
      <c r="O18" s="144"/>
    </row>
    <row r="19" s="69" customFormat="true" ht="22.5" hidden="false" customHeight="true" outlineLevel="0" collapsed="false">
      <c r="A19" s="134" t="n">
        <v>5</v>
      </c>
      <c r="B19" s="145" t="str">
        <f aca="false">IF(B18="Lu","Ma",IF(B18="Ma","Me", IF(B18="Me","Je", IF(B18="Je","Ve", IF(B18="Ve","Sa", IF(B18="Sa","Di", IF(B18="Di","Lu",)))))))</f>
        <v>Ve</v>
      </c>
      <c r="C19" s="136"/>
      <c r="D19" s="136"/>
      <c r="E19" s="136"/>
      <c r="F19" s="137"/>
      <c r="G19" s="138"/>
      <c r="H19" s="136"/>
      <c r="I19" s="139"/>
      <c r="J19" s="140" t="n">
        <f aca="false">(D19-C19-(F19-E19))*24-IF(OR(G19=$N$7,G19=$N$9),-I19,0)-IF(G19=$N$8,I19,0)</f>
        <v>0</v>
      </c>
      <c r="K19" s="141" t="n">
        <f aca="false">IF(H19="Demi-journée ",IF(B19="Lu",$J$5,IF(B19="Ma",$J$6,IF(B19="Me",$J$7,IF(B19="Je",$L$5,IF(B19="Ve",$L$6,IF(B19="Sa",$L$7,IF(B19="Di",$L$8,)))))))/2,0)+IF(H19="Journée entière",IF(B19="Lu",$J$5,IF(B19="Ma",$J$6,IF(B19="Me",$J$7,IF(B19="Je",$L$5,IF(B19="Ve",$L$6,IF(B19="Sa",$L$7,IF(B19="Di",$L$8,))))))),)+IF(B19="Lu",J19-$J$5,IF(B19="Ma",J19-$J$6,IF(B19="Me",J19-$J$7,IF(B19="Je",J19-$L$5,IF(B19="Ve",J19-$L$6,IF(B19="Sa",J19-$L$7,IF(B19="Di",J19-$L$8,)))))))</f>
        <v>0</v>
      </c>
      <c r="L19" s="142" t="n">
        <f aca="false">L18+K19</f>
        <v>0</v>
      </c>
      <c r="M19" s="143"/>
      <c r="N19" s="144"/>
      <c r="O19" s="144"/>
    </row>
    <row r="20" s="69" customFormat="true" ht="22.5" hidden="false" customHeight="true" outlineLevel="0" collapsed="false">
      <c r="A20" s="134" t="n">
        <v>6</v>
      </c>
      <c r="B20" s="145" t="str">
        <f aca="false">IF(B19="Lu","Ma",IF(B19="Ma","Me", IF(B19="Me","Je", IF(B19="Je","Ve", IF(B19="Ve","Sa", IF(B19="Sa","Di", IF(B19="Di","Lu",)))))))</f>
        <v>Sa</v>
      </c>
      <c r="C20" s="136"/>
      <c r="D20" s="136"/>
      <c r="E20" s="136"/>
      <c r="F20" s="137"/>
      <c r="G20" s="138"/>
      <c r="H20" s="136"/>
      <c r="I20" s="139"/>
      <c r="J20" s="140" t="n">
        <f aca="false">(D20-C20-(F20-E20))*24-IF(OR(G20=$N$7,G20=$N$9),-I20,0)-IF(G20=$N$8,I20,0)</f>
        <v>0</v>
      </c>
      <c r="K20" s="141" t="n">
        <f aca="false">IF(H20="Demi-journée ",IF(B20="Lu",$J$5,IF(B20="Ma",$J$6,IF(B20="Me",$J$7,IF(B20="Je",$L$5,IF(B20="Ve",$L$6,IF(B20="Sa",$L$7,IF(B20="Di",$L$8,)))))))/2,0)+IF(H20="Journée entière",IF(B20="Lu",$J$5,IF(B20="Ma",$J$6,IF(B20="Me",$J$7,IF(B20="Je",$L$5,IF(B20="Ve",$L$6,IF(B20="Sa",$L$7,IF(B20="Di",$L$8,))))))),)+IF(B20="Lu",J20-$J$5,IF(B20="Ma",J20-$J$6,IF(B20="Me",J20-$J$7,IF(B20="Je",J20-$L$5,IF(B20="Ve",J20-$L$6,IF(B20="Sa",J20-$L$7,IF(B20="Di",J20-$L$8,)))))))</f>
        <v>0</v>
      </c>
      <c r="L20" s="142" t="n">
        <f aca="false">L19+K20</f>
        <v>0</v>
      </c>
      <c r="M20" s="143"/>
      <c r="N20" s="144"/>
      <c r="O20" s="144"/>
    </row>
    <row r="21" s="69" customFormat="true" ht="22.5" hidden="false" customHeight="true" outlineLevel="0" collapsed="false">
      <c r="A21" s="134" t="n">
        <v>7</v>
      </c>
      <c r="B21" s="145" t="str">
        <f aca="false">IF(B20="Lu","Ma",IF(B20="Ma","Me", IF(B20="Me","Je", IF(B20="Je","Ve", IF(B20="Ve","Sa", IF(B20="Sa","Di", IF(B20="Di","Lu",)))))))</f>
        <v>Di</v>
      </c>
      <c r="C21" s="136"/>
      <c r="D21" s="136"/>
      <c r="E21" s="136"/>
      <c r="F21" s="137"/>
      <c r="G21" s="138"/>
      <c r="H21" s="136"/>
      <c r="I21" s="139"/>
      <c r="J21" s="140" t="n">
        <f aca="false">(D21-C21-(F21-E21))*24-IF(OR(G21=$N$7,G21=$N$9),-I21,0)-IF(G21=$N$8,I21,0)</f>
        <v>0</v>
      </c>
      <c r="K21" s="141" t="n">
        <f aca="false">IF(H21="Demi-journée ",IF(B21="Lu",$J$5,IF(B21="Ma",$J$6,IF(B21="Me",$J$7,IF(B21="Je",$L$5,IF(B21="Ve",$L$6,IF(B21="Sa",$L$7,IF(B21="Di",$L$8,)))))))/2,0)+IF(H21="Journée entière",IF(B21="Lu",$J$5,IF(B21="Ma",$J$6,IF(B21="Me",$J$7,IF(B21="Je",$L$5,IF(B21="Ve",$L$6,IF(B21="Sa",$L$7,IF(B21="Di",$L$8,))))))),)+IF(B21="Lu",J21-$J$5,IF(B21="Ma",J21-$J$6,IF(B21="Me",J21-$J$7,IF(B21="Je",J21-$L$5,IF(B21="Ve",J21-$L$6,IF(B21="Sa",J21-$L$7,IF(B21="Di",J21-$L$8,)))))))</f>
        <v>0</v>
      </c>
      <c r="L21" s="142" t="n">
        <f aca="false">L20+K21</f>
        <v>0</v>
      </c>
      <c r="M21" s="143"/>
      <c r="N21" s="144"/>
      <c r="O21" s="144"/>
    </row>
    <row r="22" s="69" customFormat="true" ht="22.5" hidden="false" customHeight="true" outlineLevel="0" collapsed="false">
      <c r="A22" s="134" t="n">
        <v>8</v>
      </c>
      <c r="B22" s="145" t="str">
        <f aca="false">IF(B21="Lu","Ma",IF(B21="Ma","Me", IF(B21="Me","Je", IF(B21="Je","Ve", IF(B21="Ve","Sa", IF(B21="Sa","Di", IF(B21="Di","Lu",)))))))</f>
        <v>Lu</v>
      </c>
      <c r="C22" s="136"/>
      <c r="D22" s="136"/>
      <c r="E22" s="136"/>
      <c r="F22" s="137"/>
      <c r="G22" s="138"/>
      <c r="H22" s="136"/>
      <c r="I22" s="139"/>
      <c r="J22" s="140" t="n">
        <f aca="false">(D22-C22-(F22-E22))*24-IF(OR(G22=$N$7,G22=$N$9),-I22,0)-IF(G22=$N$8,I22,0)</f>
        <v>0</v>
      </c>
      <c r="K22" s="141" t="n">
        <f aca="false">IF(H22="Demi-journée ",IF(B22="Lu",$J$5,IF(B22="Ma",$J$6,IF(B22="Me",$J$7,IF(B22="Je",$L$5,IF(B22="Ve",$L$6,IF(B22="Sa",$L$7,IF(B22="Di",$L$8,)))))))/2,0)+IF(H22="Journée entière",IF(B22="Lu",$J$5,IF(B22="Ma",$J$6,IF(B22="Me",$J$7,IF(B22="Je",$L$5,IF(B22="Ve",$L$6,IF(B22="Sa",$L$7,IF(B22="Di",$L$8,))))))),)+IF(B22="Lu",J22-$J$5,IF(B22="Ma",J22-$J$6,IF(B22="Me",J22-$J$7,IF(B22="Je",J22-$L$5,IF(B22="Ve",J22-$L$6,IF(B22="Sa",J22-$L$7,IF(B22="Di",J22-$L$8,)))))))</f>
        <v>0</v>
      </c>
      <c r="L22" s="142" t="n">
        <f aca="false">L21+K22</f>
        <v>0</v>
      </c>
      <c r="M22" s="143"/>
      <c r="N22" s="144"/>
      <c r="O22" s="144"/>
    </row>
    <row r="23" s="69" customFormat="true" ht="22.5" hidden="false" customHeight="true" outlineLevel="0" collapsed="false">
      <c r="A23" s="134" t="n">
        <v>9</v>
      </c>
      <c r="B23" s="145" t="str">
        <f aca="false">IF(B22="Lu","Ma",IF(B22="Ma","Me", IF(B22="Me","Je", IF(B22="Je","Ve", IF(B22="Ve","Sa", IF(B22="Sa","Di", IF(B22="Di","Lu",)))))))</f>
        <v>Ma</v>
      </c>
      <c r="C23" s="136"/>
      <c r="D23" s="136"/>
      <c r="E23" s="136"/>
      <c r="F23" s="137"/>
      <c r="G23" s="138"/>
      <c r="H23" s="136"/>
      <c r="I23" s="139"/>
      <c r="J23" s="140" t="n">
        <f aca="false">(D23-C23-(F23-E23))*24-IF(OR(G23=$N$7,G23=$N$9),-I23,0)-IF(G23=$N$8,I23,0)</f>
        <v>0</v>
      </c>
      <c r="K23" s="141" t="n">
        <f aca="false">IF(H23="Demi-journée ",IF(B23="Lu",$J$5,IF(B23="Ma",$J$6,IF(B23="Me",$J$7,IF(B23="Je",$L$5,IF(B23="Ve",$L$6,IF(B23="Sa",$L$7,IF(B23="Di",$L$8,)))))))/2,0)+IF(H23="Journée entière",IF(B23="Lu",$J$5,IF(B23="Ma",$J$6,IF(B23="Me",$J$7,IF(B23="Je",$L$5,IF(B23="Ve",$L$6,IF(B23="Sa",$L$7,IF(B23="Di",$L$8,))))))),)+IF(B23="Lu",J23-$J$5,IF(B23="Ma",J23-$J$6,IF(B23="Me",J23-$J$7,IF(B23="Je",J23-$L$5,IF(B23="Ve",J23-$L$6,IF(B23="Sa",J23-$L$7,IF(B23="Di",J23-$L$8,)))))))</f>
        <v>0</v>
      </c>
      <c r="L23" s="142" t="n">
        <f aca="false">L22+K23</f>
        <v>0</v>
      </c>
      <c r="M23" s="143"/>
      <c r="N23" s="144"/>
      <c r="O23" s="144"/>
    </row>
    <row r="24" s="69" customFormat="true" ht="22.5" hidden="false" customHeight="true" outlineLevel="0" collapsed="false">
      <c r="A24" s="134" t="n">
        <v>10</v>
      </c>
      <c r="B24" s="145" t="str">
        <f aca="false">IF(B23="Lu","Ma",IF(B23="Ma","Me", IF(B23="Me","Je", IF(B23="Je","Ve", IF(B23="Ve","Sa", IF(B23="Sa","Di", IF(B23="Di","Lu",)))))))</f>
        <v>Me</v>
      </c>
      <c r="C24" s="136"/>
      <c r="D24" s="136"/>
      <c r="E24" s="136"/>
      <c r="F24" s="137"/>
      <c r="G24" s="138"/>
      <c r="H24" s="136"/>
      <c r="I24" s="139"/>
      <c r="J24" s="140" t="n">
        <f aca="false">(D24-C24-(F24-E24))*24-IF(OR(G24=$N$7,G24=$N$9),-I24,0)-IF(G24=$N$8,I24,0)</f>
        <v>0</v>
      </c>
      <c r="K24" s="141" t="n">
        <f aca="false">IF(H24="Demi-journée ",IF(B24="Lu",$J$5,IF(B24="Ma",$J$6,IF(B24="Me",$J$7,IF(B24="Je",$L$5,IF(B24="Ve",$L$6,IF(B24="Sa",$L$7,IF(B24="Di",$L$8,)))))))/2,0)+IF(H24="Journée entière",IF(B24="Lu",$J$5,IF(B24="Ma",$J$6,IF(B24="Me",$J$7,IF(B24="Je",$L$5,IF(B24="Ve",$L$6,IF(B24="Sa",$L$7,IF(B24="Di",$L$8,))))))),)+IF(B24="Lu",J24-$J$5,IF(B24="Ma",J24-$J$6,IF(B24="Me",J24-$J$7,IF(B24="Je",J24-$L$5,IF(B24="Ve",J24-$L$6,IF(B24="Sa",J24-$L$7,IF(B24="Di",J24-$L$8,)))))))</f>
        <v>0</v>
      </c>
      <c r="L24" s="142" t="n">
        <f aca="false">L23+K24</f>
        <v>0</v>
      </c>
      <c r="M24" s="143"/>
      <c r="N24" s="144"/>
      <c r="O24" s="144"/>
    </row>
    <row r="25" s="69" customFormat="true" ht="22.5" hidden="false" customHeight="true" outlineLevel="0" collapsed="false">
      <c r="A25" s="134" t="n">
        <v>11</v>
      </c>
      <c r="B25" s="145" t="str">
        <f aca="false">IF(B24="Lu","Ma",IF(B24="Ma","Me", IF(B24="Me","Je", IF(B24="Je","Ve", IF(B24="Ve","Sa", IF(B24="Sa","Di", IF(B24="Di","Lu",)))))))</f>
        <v>Je</v>
      </c>
      <c r="C25" s="136"/>
      <c r="D25" s="136"/>
      <c r="E25" s="136"/>
      <c r="F25" s="137"/>
      <c r="G25" s="138"/>
      <c r="H25" s="136"/>
      <c r="I25" s="139"/>
      <c r="J25" s="140" t="n">
        <f aca="false">(D25-C25-(F25-E25))*24-IF(OR(G25=$N$7,G25=$N$9),-I25,0)-IF(G25=$N$8,I25,0)</f>
        <v>0</v>
      </c>
      <c r="K25" s="141" t="n">
        <f aca="false">IF(H25="Demi-journée ",IF(B25="Lu",$J$5,IF(B25="Ma",$J$6,IF(B25="Me",$J$7,IF(B25="Je",$L$5,IF(B25="Ve",$L$6,IF(B25="Sa",$L$7,IF(B25="Di",$L$8,)))))))/2,0)+IF(H25="Journée entière",IF(B25="Lu",$J$5,IF(B25="Ma",$J$6,IF(B25="Me",$J$7,IF(B25="Je",$L$5,IF(B25="Ve",$L$6,IF(B25="Sa",$L$7,IF(B25="Di",$L$8,))))))),)+IF(B25="Lu",J25-$J$5,IF(B25="Ma",J25-$J$6,IF(B25="Me",J25-$J$7,IF(B25="Je",J25-$L$5,IF(B25="Ve",J25-$L$6,IF(B25="Sa",J25-$L$7,IF(B25="Di",J25-$L$8,)))))))</f>
        <v>0</v>
      </c>
      <c r="L25" s="142" t="n">
        <f aca="false">L24+K25</f>
        <v>0</v>
      </c>
      <c r="M25" s="146"/>
      <c r="N25" s="147"/>
      <c r="O25" s="147"/>
    </row>
    <row r="26" s="69" customFormat="true" ht="22.5" hidden="false" customHeight="true" outlineLevel="0" collapsed="false">
      <c r="A26" s="134" t="n">
        <v>12</v>
      </c>
      <c r="B26" s="145" t="str">
        <f aca="false">IF(B25="Lu","Ma",IF(B25="Ma","Me", IF(B25="Me","Je", IF(B25="Je","Ve", IF(B25="Ve","Sa", IF(B25="Sa","Di", IF(B25="Di","Lu",)))))))</f>
        <v>Ve</v>
      </c>
      <c r="C26" s="136"/>
      <c r="D26" s="136"/>
      <c r="E26" s="136"/>
      <c r="F26" s="137"/>
      <c r="G26" s="138"/>
      <c r="H26" s="136"/>
      <c r="I26" s="139"/>
      <c r="J26" s="140" t="n">
        <f aca="false">(D26-C26-(F26-E26))*24-IF(OR(G26=$N$7,G26=$N$9),-I26,0)-IF(G26=$N$8,I26,0)</f>
        <v>0</v>
      </c>
      <c r="K26" s="141" t="n">
        <f aca="false">IF(H26="Demi-journée ",IF(B26="Lu",$J$5,IF(B26="Ma",$J$6,IF(B26="Me",$J$7,IF(B26="Je",$L$5,IF(B26="Ve",$L$6,IF(B26="Sa",$L$7,IF(B26="Di",$L$8,)))))))/2,0)+IF(H26="Journée entière",IF(B26="Lu",$J$5,IF(B26="Ma",$J$6,IF(B26="Me",$J$7,IF(B26="Je",$L$5,IF(B26="Ve",$L$6,IF(B26="Sa",$L$7,IF(B26="Di",$L$8,))))))),)+IF(B26="Lu",J26-$J$5,IF(B26="Ma",J26-$J$6,IF(B26="Me",J26-$J$7,IF(B26="Je",J26-$L$5,IF(B26="Ve",J26-$L$6,IF(B26="Sa",J26-$L$7,IF(B26="Di",J26-$L$8,)))))))</f>
        <v>0</v>
      </c>
      <c r="L26" s="142" t="n">
        <f aca="false">L25+K26</f>
        <v>0</v>
      </c>
      <c r="M26" s="143"/>
      <c r="N26" s="144"/>
      <c r="O26" s="144"/>
    </row>
    <row r="27" s="69" customFormat="true" ht="22.5" hidden="false" customHeight="true" outlineLevel="0" collapsed="false">
      <c r="A27" s="134" t="n">
        <v>13</v>
      </c>
      <c r="B27" s="145" t="str">
        <f aca="false">IF(B26="Lu","Ma",IF(B26="Ma","Me", IF(B26="Me","Je", IF(B26="Je","Ve", IF(B26="Ve","Sa", IF(B26="Sa","Di", IF(B26="Di","Lu",)))))))</f>
        <v>Sa</v>
      </c>
      <c r="C27" s="136"/>
      <c r="D27" s="136"/>
      <c r="E27" s="136"/>
      <c r="F27" s="137"/>
      <c r="G27" s="138"/>
      <c r="H27" s="136"/>
      <c r="I27" s="139"/>
      <c r="J27" s="140" t="n">
        <f aca="false">(D27-C27-(F27-E27))*24-IF(OR(G27=$N$7,G27=$N$9),-I27,0)-IF(G27=$N$8,I27,0)</f>
        <v>0</v>
      </c>
      <c r="K27" s="141" t="n">
        <f aca="false">IF(H27="Demi-journée ",IF(B27="Lu",$J$5,IF(B27="Ma",$J$6,IF(B27="Me",$J$7,IF(B27="Je",$L$5,IF(B27="Ve",$L$6,IF(B27="Sa",$L$7,IF(B27="Di",$L$8,)))))))/2,0)+IF(H27="Journée entière",IF(B27="Lu",$J$5,IF(B27="Ma",$J$6,IF(B27="Me",$J$7,IF(B27="Je",$L$5,IF(B27="Ve",$L$6,IF(B27="Sa",$L$7,IF(B27="Di",$L$8,))))))),)+IF(B27="Lu",J27-$J$5,IF(B27="Ma",J27-$J$6,IF(B27="Me",J27-$J$7,IF(B27="Je",J27-$L$5,IF(B27="Ve",J27-$L$6,IF(B27="Sa",J27-$L$7,IF(B27="Di",J27-$L$8,)))))))</f>
        <v>0</v>
      </c>
      <c r="L27" s="142" t="n">
        <f aca="false">L26+K27</f>
        <v>0</v>
      </c>
      <c r="M27" s="143"/>
      <c r="N27" s="144"/>
      <c r="O27" s="144"/>
    </row>
    <row r="28" s="69" customFormat="true" ht="22.5" hidden="false" customHeight="true" outlineLevel="0" collapsed="false">
      <c r="A28" s="134" t="n">
        <v>14</v>
      </c>
      <c r="B28" s="145" t="str">
        <f aca="false">IF(B27="Lu","Ma",IF(B27="Ma","Me", IF(B27="Me","Je", IF(B27="Je","Ve", IF(B27="Ve","Sa", IF(B27="Sa","Di", IF(B27="Di","Lu",)))))))</f>
        <v>Di</v>
      </c>
      <c r="C28" s="136"/>
      <c r="D28" s="136"/>
      <c r="E28" s="136"/>
      <c r="F28" s="137"/>
      <c r="G28" s="138"/>
      <c r="H28" s="136"/>
      <c r="I28" s="139"/>
      <c r="J28" s="140" t="n">
        <f aca="false">(D28-C28-(F28-E28))*24-IF(OR(G28=$N$7,G28=$N$9),-I28,0)-IF(G28=$N$8,I28,0)</f>
        <v>0</v>
      </c>
      <c r="K28" s="141" t="n">
        <f aca="false">IF(H28="Demi-journée ",IF(B28="Lu",$J$5,IF(B28="Ma",$J$6,IF(B28="Me",$J$7,IF(B28="Je",$L$5,IF(B28="Ve",$L$6,IF(B28="Sa",$L$7,IF(B28="Di",$L$8,)))))))/2,0)+IF(H28="Journée entière",IF(B28="Lu",$J$5,IF(B28="Ma",$J$6,IF(B28="Me",$J$7,IF(B28="Je",$L$5,IF(B28="Ve",$L$6,IF(B28="Sa",$L$7,IF(B28="Di",$L$8,))))))),)+IF(B28="Lu",J28-$J$5,IF(B28="Ma",J28-$J$6,IF(B28="Me",J28-$J$7,IF(B28="Je",J28-$L$5,IF(B28="Ve",J28-$L$6,IF(B28="Sa",J28-$L$7,IF(B28="Di",J28-$L$8,)))))))</f>
        <v>0</v>
      </c>
      <c r="L28" s="142" t="n">
        <f aca="false">L27+K28</f>
        <v>0</v>
      </c>
      <c r="M28" s="143"/>
      <c r="N28" s="144"/>
      <c r="O28" s="144"/>
    </row>
    <row r="29" s="69" customFormat="true" ht="22.5" hidden="false" customHeight="true" outlineLevel="0" collapsed="false">
      <c r="A29" s="134" t="n">
        <v>15</v>
      </c>
      <c r="B29" s="145" t="str">
        <f aca="false">IF(B28="Lu","Ma",IF(B28="Ma","Me", IF(B28="Me","Je", IF(B28="Je","Ve", IF(B28="Ve","Sa", IF(B28="Sa","Di", IF(B28="Di","Lu",)))))))</f>
        <v>Lu</v>
      </c>
      <c r="C29" s="136"/>
      <c r="D29" s="136"/>
      <c r="E29" s="136"/>
      <c r="F29" s="137"/>
      <c r="G29" s="138"/>
      <c r="H29" s="136"/>
      <c r="I29" s="139"/>
      <c r="J29" s="140" t="n">
        <f aca="false">(D29-C29-(F29-E29))*24-IF(OR(G29=$N$7,G29=$N$9),-I29,0)-IF(G29=$N$8,I29,0)</f>
        <v>0</v>
      </c>
      <c r="K29" s="141" t="n">
        <f aca="false">IF(H29="Demi-journée ",IF(B29="Lu",$J$5,IF(B29="Ma",$J$6,IF(B29="Me",$J$7,IF(B29="Je",$L$5,IF(B29="Ve",$L$6,IF(B29="Sa",$L$7,IF(B29="Di",$L$8,)))))))/2,0)+IF(H29="Journée entière",IF(B29="Lu",$J$5,IF(B29="Ma",$J$6,IF(B29="Me",$J$7,IF(B29="Je",$L$5,IF(B29="Ve",$L$6,IF(B29="Sa",$L$7,IF(B29="Di",$L$8,))))))),)+IF(B29="Lu",J29-$J$5,IF(B29="Ma",J29-$J$6,IF(B29="Me",J29-$J$7,IF(B29="Je",J29-$L$5,IF(B29="Ve",J29-$L$6,IF(B29="Sa",J29-$L$7,IF(B29="Di",J29-$L$8,)))))))</f>
        <v>0</v>
      </c>
      <c r="L29" s="142" t="n">
        <f aca="false">L28+K29</f>
        <v>0</v>
      </c>
      <c r="M29" s="143"/>
      <c r="N29" s="144"/>
      <c r="O29" s="144"/>
    </row>
    <row r="30" s="69" customFormat="true" ht="22.5" hidden="false" customHeight="true" outlineLevel="0" collapsed="false">
      <c r="A30" s="134" t="n">
        <v>16</v>
      </c>
      <c r="B30" s="145" t="str">
        <f aca="false">IF(B29="Lu","Ma",IF(B29="Ma","Me", IF(B29="Me","Je", IF(B29="Je","Ve", IF(B29="Ve","Sa", IF(B29="Sa","Di", IF(B29="Di","Lu",)))))))</f>
        <v>Ma</v>
      </c>
      <c r="C30" s="136"/>
      <c r="D30" s="136"/>
      <c r="E30" s="136"/>
      <c r="F30" s="137"/>
      <c r="G30" s="138"/>
      <c r="H30" s="136"/>
      <c r="I30" s="139"/>
      <c r="J30" s="140" t="n">
        <f aca="false">(D30-C30-(F30-E30))*24-IF(OR(G30=$N$7,G30=$N$9),-I30,0)-IF(G30=$N$8,I30,0)</f>
        <v>0</v>
      </c>
      <c r="K30" s="141" t="n">
        <f aca="false">IF(H30="Demi-journée ",IF(B30="Lu",$J$5,IF(B30="Ma",$J$6,IF(B30="Me",$J$7,IF(B30="Je",$L$5,IF(B30="Ve",$L$6,IF(B30="Sa",$L$7,IF(B30="Di",$L$8,)))))))/2,0)+IF(H30="Journée entière",IF(B30="Lu",$J$5,IF(B30="Ma",$J$6,IF(B30="Me",$J$7,IF(B30="Je",$L$5,IF(B30="Ve",$L$6,IF(B30="Sa",$L$7,IF(B30="Di",$L$8,))))))),)+IF(B30="Lu",J30-$J$5,IF(B30="Ma",J30-$J$6,IF(B30="Me",J30-$J$7,IF(B30="Je",J30-$L$5,IF(B30="Ve",J30-$L$6,IF(B30="Sa",J30-$L$7,IF(B30="Di",J30-$L$8,)))))))</f>
        <v>0</v>
      </c>
      <c r="L30" s="142" t="n">
        <f aca="false">L29+K30</f>
        <v>0</v>
      </c>
      <c r="M30" s="143"/>
      <c r="N30" s="144"/>
      <c r="O30" s="144"/>
    </row>
    <row r="31" s="69" customFormat="true" ht="22.5" hidden="false" customHeight="true" outlineLevel="0" collapsed="false">
      <c r="A31" s="134" t="n">
        <v>17</v>
      </c>
      <c r="B31" s="145" t="str">
        <f aca="false">IF(B30="Lu","Ma",IF(B30="Ma","Me", IF(B30="Me","Je", IF(B30="Je","Ve", IF(B30="Ve","Sa", IF(B30="Sa","Di", IF(B30="Di","Lu",)))))))</f>
        <v>Me</v>
      </c>
      <c r="C31" s="136"/>
      <c r="D31" s="136"/>
      <c r="E31" s="136"/>
      <c r="F31" s="137"/>
      <c r="G31" s="138"/>
      <c r="H31" s="136"/>
      <c r="I31" s="139"/>
      <c r="J31" s="140" t="n">
        <f aca="false">(D31-C31-(F31-E31))*24-IF(OR(G31=$N$7,G31=$N$9),-I31,0)-IF(G31=$N$8,I31,0)</f>
        <v>0</v>
      </c>
      <c r="K31" s="141" t="n">
        <f aca="false">IF(H31="Demi-journée ",IF(B31="Lu",$J$5,IF(B31="Ma",$J$6,IF(B31="Me",$J$7,IF(B31="Je",$L$5,IF(B31="Ve",$L$6,IF(B31="Sa",$L$7,IF(B31="Di",$L$8,)))))))/2,0)+IF(H31="Journée entière",IF(B31="Lu",$J$5,IF(B31="Ma",$J$6,IF(B31="Me",$J$7,IF(B31="Je",$L$5,IF(B31="Ve",$L$6,IF(B31="Sa",$L$7,IF(B31="Di",$L$8,))))))),)+IF(B31="Lu",J31-$J$5,IF(B31="Ma",J31-$J$6,IF(B31="Me",J31-$J$7,IF(B31="Je",J31-$L$5,IF(B31="Ve",J31-$L$6,IF(B31="Sa",J31-$L$7,IF(B31="Di",J31-$L$8,)))))))</f>
        <v>0</v>
      </c>
      <c r="L31" s="142" t="n">
        <f aca="false">L30+K31</f>
        <v>0</v>
      </c>
      <c r="M31" s="143"/>
      <c r="N31" s="144"/>
      <c r="O31" s="144"/>
    </row>
    <row r="32" s="69" customFormat="true" ht="22.5" hidden="false" customHeight="true" outlineLevel="0" collapsed="false">
      <c r="A32" s="134" t="n">
        <v>18</v>
      </c>
      <c r="B32" s="145" t="str">
        <f aca="false">IF(B31="Lu","Ma",IF(B31="Ma","Me", IF(B31="Me","Je", IF(B31="Je","Ve", IF(B31="Ve","Sa", IF(B31="Sa","Di", IF(B31="Di","Lu",)))))))</f>
        <v>Je</v>
      </c>
      <c r="C32" s="136"/>
      <c r="D32" s="136"/>
      <c r="E32" s="136"/>
      <c r="F32" s="137"/>
      <c r="G32" s="138"/>
      <c r="H32" s="136"/>
      <c r="I32" s="139"/>
      <c r="J32" s="140" t="n">
        <f aca="false">(D32-C32-(F32-E32))*24-IF(OR(G32=$N$7,G32=$N$9),-I32,0)-IF(G32=$N$8,I32,0)</f>
        <v>0</v>
      </c>
      <c r="K32" s="141" t="n">
        <f aca="false">IF(H32="Demi-journée ",IF(B32="Lu",$J$5,IF(B32="Ma",$J$6,IF(B32="Me",$J$7,IF(B32="Je",$L$5,IF(B32="Ve",$L$6,IF(B32="Sa",$L$7,IF(B32="Di",$L$8,)))))))/2,0)+IF(H32="Journée entière",IF(B32="Lu",$J$5,IF(B32="Ma",$J$6,IF(B32="Me",$J$7,IF(B32="Je",$L$5,IF(B32="Ve",$L$6,IF(B32="Sa",$L$7,IF(B32="Di",$L$8,))))))),)+IF(B32="Lu",J32-$J$5,IF(B32="Ma",J32-$J$6,IF(B32="Me",J32-$J$7,IF(B32="Je",J32-$L$5,IF(B32="Ve",J32-$L$6,IF(B32="Sa",J32-$L$7,IF(B32="Di",J32-$L$8,)))))))</f>
        <v>0</v>
      </c>
      <c r="L32" s="142" t="n">
        <f aca="false">L31+K32</f>
        <v>0</v>
      </c>
      <c r="M32" s="143"/>
      <c r="N32" s="144"/>
      <c r="O32" s="144"/>
    </row>
    <row r="33" s="69" customFormat="true" ht="22.5" hidden="false" customHeight="true" outlineLevel="0" collapsed="false">
      <c r="A33" s="134" t="n">
        <v>19</v>
      </c>
      <c r="B33" s="145" t="str">
        <f aca="false">IF(B32="Lu","Ma",IF(B32="Ma","Me", IF(B32="Me","Je", IF(B32="Je","Ve", IF(B32="Ve","Sa", IF(B32="Sa","Di", IF(B32="Di","Lu",)))))))</f>
        <v>Ve</v>
      </c>
      <c r="C33" s="136"/>
      <c r="D33" s="136"/>
      <c r="E33" s="136"/>
      <c r="F33" s="137"/>
      <c r="G33" s="138"/>
      <c r="H33" s="136"/>
      <c r="I33" s="139"/>
      <c r="J33" s="140" t="n">
        <f aca="false">(D33-C33-(F33-E33))*24-IF(OR(G33=$N$7,G33=$N$9),-I33,0)-IF(G33=$N$8,I33,0)</f>
        <v>0</v>
      </c>
      <c r="K33" s="141" t="n">
        <f aca="false">IF(H33="Demi-journée ",IF(B33="Lu",$J$5,IF(B33="Ma",$J$6,IF(B33="Me",$J$7,IF(B33="Je",$L$5,IF(B33="Ve",$L$6,IF(B33="Sa",$L$7,IF(B33="Di",$L$8,)))))))/2,0)+IF(H33="Journée entière",IF(B33="Lu",$J$5,IF(B33="Ma",$J$6,IF(B33="Me",$J$7,IF(B33="Je",$L$5,IF(B33="Ve",$L$6,IF(B33="Sa",$L$7,IF(B33="Di",$L$8,))))))),)+IF(B33="Lu",J33-$J$5,IF(B33="Ma",J33-$J$6,IF(B33="Me",J33-$J$7,IF(B33="Je",J33-$L$5,IF(B33="Ve",J33-$L$6,IF(B33="Sa",J33-$L$7,IF(B33="Di",J33-$L$8,)))))))</f>
        <v>0</v>
      </c>
      <c r="L33" s="142" t="n">
        <f aca="false">L32+K33</f>
        <v>0</v>
      </c>
      <c r="M33" s="143"/>
      <c r="N33" s="144"/>
      <c r="O33" s="144"/>
    </row>
    <row r="34" s="69" customFormat="true" ht="22.5" hidden="false" customHeight="true" outlineLevel="0" collapsed="false">
      <c r="A34" s="134" t="n">
        <v>20</v>
      </c>
      <c r="B34" s="145" t="str">
        <f aca="false">IF(B33="Lu","Ma",IF(B33="Ma","Me", IF(B33="Me","Je", IF(B33="Je","Ve", IF(B33="Ve","Sa", IF(B33="Sa","Di", IF(B33="Di","Lu",)))))))</f>
        <v>Sa</v>
      </c>
      <c r="C34" s="136"/>
      <c r="D34" s="136"/>
      <c r="E34" s="136"/>
      <c r="F34" s="137"/>
      <c r="G34" s="138"/>
      <c r="H34" s="136"/>
      <c r="I34" s="139"/>
      <c r="J34" s="140" t="n">
        <f aca="false">(D34-C34-(F34-E34))*24-IF(OR(G34=$N$7,G34=$N$9),-I34,0)-IF(G34=$N$8,I34,0)</f>
        <v>0</v>
      </c>
      <c r="K34" s="141" t="n">
        <f aca="false">IF(H34="Demi-journée ",IF(B34="Lu",$J$5,IF(B34="Ma",$J$6,IF(B34="Me",$J$7,IF(B34="Je",$L$5,IF(B34="Ve",$L$6,IF(B34="Sa",$L$7,IF(B34="Di",$L$8,)))))))/2,0)+IF(H34="Journée entière",IF(B34="Lu",$J$5,IF(B34="Ma",$J$6,IF(B34="Me",$J$7,IF(B34="Je",$L$5,IF(B34="Ve",$L$6,IF(B34="Sa",$L$7,IF(B34="Di",$L$8,))))))),)+IF(B34="Lu",J34-$J$5,IF(B34="Ma",J34-$J$6,IF(B34="Me",J34-$J$7,IF(B34="Je",J34-$L$5,IF(B34="Ve",J34-$L$6,IF(B34="Sa",J34-$L$7,IF(B34="Di",J34-$L$8,)))))))</f>
        <v>0</v>
      </c>
      <c r="L34" s="142" t="n">
        <f aca="false">L33+K34</f>
        <v>0</v>
      </c>
      <c r="M34" s="143"/>
      <c r="N34" s="144"/>
      <c r="O34" s="144"/>
    </row>
    <row r="35" s="69" customFormat="true" ht="22.5" hidden="false" customHeight="true" outlineLevel="0" collapsed="false">
      <c r="A35" s="134" t="n">
        <v>21</v>
      </c>
      <c r="B35" s="145" t="str">
        <f aca="false">IF(B34="Lu","Ma",IF(B34="Ma","Me", IF(B34="Me","Je", IF(B34="Je","Ve", IF(B34="Ve","Sa", IF(B34="Sa","Di", IF(B34="Di","Lu",)))))))</f>
        <v>Di</v>
      </c>
      <c r="C35" s="136"/>
      <c r="D35" s="136"/>
      <c r="E35" s="136"/>
      <c r="F35" s="137"/>
      <c r="G35" s="138"/>
      <c r="H35" s="136"/>
      <c r="I35" s="139"/>
      <c r="J35" s="140" t="n">
        <f aca="false">(D35-C35-(F35-E35))*24-IF(OR(G35=$N$7,G35=$N$9),-I35,0)-IF(G35=$N$8,I35,0)</f>
        <v>0</v>
      </c>
      <c r="K35" s="141" t="n">
        <f aca="false">IF(H35="Demi-journée ",IF(B35="Lu",$J$5,IF(B35="Ma",$J$6,IF(B35="Me",$J$7,IF(B35="Je",$L$5,IF(B35="Ve",$L$6,IF(B35="Sa",$L$7,IF(B35="Di",$L$8,)))))))/2,0)+IF(H35="Journée entière",IF(B35="Lu",$J$5,IF(B35="Ma",$J$6,IF(B35="Me",$J$7,IF(B35="Je",$L$5,IF(B35="Ve",$L$6,IF(B35="Sa",$L$7,IF(B35="Di",$L$8,))))))),)+IF(B35="Lu",J35-$J$5,IF(B35="Ma",J35-$J$6,IF(B35="Me",J35-$J$7,IF(B35="Je",J35-$L$5,IF(B35="Ve",J35-$L$6,IF(B35="Sa",J35-$L$7,IF(B35="Di",J35-$L$8,)))))))</f>
        <v>0</v>
      </c>
      <c r="L35" s="142" t="n">
        <f aca="false">L34+K35</f>
        <v>0</v>
      </c>
      <c r="M35" s="143"/>
      <c r="N35" s="144"/>
      <c r="O35" s="144"/>
    </row>
    <row r="36" s="69" customFormat="true" ht="22.5" hidden="false" customHeight="true" outlineLevel="0" collapsed="false">
      <c r="A36" s="134" t="n">
        <v>22</v>
      </c>
      <c r="B36" s="145" t="str">
        <f aca="false">IF(B35="Lu","Ma",IF(B35="Ma","Me", IF(B35="Me","Je", IF(B35="Je","Ve", IF(B35="Ve","Sa", IF(B35="Sa","Di", IF(B35="Di","Lu",)))))))</f>
        <v>Lu</v>
      </c>
      <c r="C36" s="136"/>
      <c r="D36" s="136"/>
      <c r="E36" s="136"/>
      <c r="F36" s="137"/>
      <c r="G36" s="138"/>
      <c r="H36" s="136"/>
      <c r="I36" s="139"/>
      <c r="J36" s="140" t="n">
        <f aca="false">(D36-C36-(F36-E36))*24-IF(OR(G36=$N$7,G36=$N$9),-I36,0)-IF(G36=$N$8,I36,0)</f>
        <v>0</v>
      </c>
      <c r="K36" s="141" t="n">
        <f aca="false">IF(H36="Demi-journée ",IF(B36="Lu",$J$5,IF(B36="Ma",$J$6,IF(B36="Me",$J$7,IF(B36="Je",$L$5,IF(B36="Ve",$L$6,IF(B36="Sa",$L$7,IF(B36="Di",$L$8,)))))))/2,0)+IF(H36="Journée entière",IF(B36="Lu",$J$5,IF(B36="Ma",$J$6,IF(B36="Me",$J$7,IF(B36="Je",$L$5,IF(B36="Ve",$L$6,IF(B36="Sa",$L$7,IF(B36="Di",$L$8,))))))),)+IF(B36="Lu",J36-$J$5,IF(B36="Ma",J36-$J$6,IF(B36="Me",J36-$J$7,IF(B36="Je",J36-$L$5,IF(B36="Ve",J36-$L$6,IF(B36="Sa",J36-$L$7,IF(B36="Di",J36-$L$8,)))))))</f>
        <v>0</v>
      </c>
      <c r="L36" s="142" t="n">
        <f aca="false">L35+K36</f>
        <v>0</v>
      </c>
      <c r="M36" s="143"/>
      <c r="N36" s="144"/>
      <c r="O36" s="144"/>
    </row>
    <row r="37" s="69" customFormat="true" ht="22.5" hidden="false" customHeight="true" outlineLevel="0" collapsed="false">
      <c r="A37" s="134" t="n">
        <v>23</v>
      </c>
      <c r="B37" s="145" t="str">
        <f aca="false">IF(B36="Lu","Ma",IF(B36="Ma","Me", IF(B36="Me","Je", IF(B36="Je","Ve", IF(B36="Ve","Sa", IF(B36="Sa","Di", IF(B36="Di","Lu",)))))))</f>
        <v>Ma</v>
      </c>
      <c r="C37" s="136"/>
      <c r="D37" s="136"/>
      <c r="E37" s="136"/>
      <c r="F37" s="137"/>
      <c r="G37" s="138"/>
      <c r="H37" s="136"/>
      <c r="I37" s="139"/>
      <c r="J37" s="140" t="n">
        <f aca="false">(D37-C37-(F37-E37))*24-IF(OR(G37=$N$7,G37=$N$9),-I37,0)-IF(G37=$N$8,I37,0)</f>
        <v>0</v>
      </c>
      <c r="K37" s="141" t="n">
        <f aca="false">IF(H37="Demi-journée ",IF(B37="Lu",$J$5,IF(B37="Ma",$J$6,IF(B37="Me",$J$7,IF(B37="Je",$L$5,IF(B37="Ve",$L$6,IF(B37="Sa",$L$7,IF(B37="Di",$L$8,)))))))/2,0)+IF(H37="Journée entière",IF(B37="Lu",$J$5,IF(B37="Ma",$J$6,IF(B37="Me",$J$7,IF(B37="Je",$L$5,IF(B37="Ve",$L$6,IF(B37="Sa",$L$7,IF(B37="Di",$L$8,))))))),)+IF(B37="Lu",J37-$J$5,IF(B37="Ma",J37-$J$6,IF(B37="Me",J37-$J$7,IF(B37="Je",J37-$L$5,IF(B37="Ve",J37-$L$6,IF(B37="Sa",J37-$L$7,IF(B37="Di",J37-$L$8,)))))))</f>
        <v>0</v>
      </c>
      <c r="L37" s="142" t="n">
        <f aca="false">L36+K37</f>
        <v>0</v>
      </c>
      <c r="M37" s="143"/>
      <c r="N37" s="144"/>
      <c r="O37" s="144"/>
    </row>
    <row r="38" s="69" customFormat="true" ht="22.5" hidden="false" customHeight="true" outlineLevel="0" collapsed="false">
      <c r="A38" s="134" t="n">
        <v>24</v>
      </c>
      <c r="B38" s="145" t="str">
        <f aca="false">IF(B37="Lu","Ma",IF(B37="Ma","Me", IF(B37="Me","Je", IF(B37="Je","Ve", IF(B37="Ve","Sa", IF(B37="Sa","Di", IF(B37="Di","Lu",)))))))</f>
        <v>Me</v>
      </c>
      <c r="C38" s="136"/>
      <c r="D38" s="136"/>
      <c r="E38" s="136"/>
      <c r="F38" s="137"/>
      <c r="G38" s="138"/>
      <c r="H38" s="136"/>
      <c r="I38" s="139"/>
      <c r="J38" s="140" t="n">
        <f aca="false">(D38-C38-(F38-E38))*24-IF(OR(G38=$N$7,G38=$N$9),-I38,0)-IF(G38=$N$8,I38,0)</f>
        <v>0</v>
      </c>
      <c r="K38" s="141" t="n">
        <f aca="false">IF(H38="Demi-journée ",IF(B38="Lu",$J$5,IF(B38="Ma",$J$6,IF(B38="Me",$J$7,IF(B38="Je",$L$5,IF(B38="Ve",$L$6,IF(B38="Sa",$L$7,IF(B38="Di",$L$8,)))))))/2,0)+IF(H38="Journée entière",IF(B38="Lu",$J$5,IF(B38="Ma",$J$6,IF(B38="Me",$J$7,IF(B38="Je",$L$5,IF(B38="Ve",$L$6,IF(B38="Sa",$L$7,IF(B38="Di",$L$8,))))))),)+IF(B38="Lu",J38-$J$5,IF(B38="Ma",J38-$J$6,IF(B38="Me",J38-$J$7,IF(B38="Je",J38-$L$5,IF(B38="Ve",J38-$L$6,IF(B38="Sa",J38-$L$7,IF(B38="Di",J38-$L$8,)))))))</f>
        <v>0</v>
      </c>
      <c r="L38" s="142" t="n">
        <f aca="false">L37+K38</f>
        <v>0</v>
      </c>
      <c r="M38" s="143"/>
      <c r="N38" s="144"/>
      <c r="O38" s="144"/>
    </row>
    <row r="39" s="69" customFormat="true" ht="22.5" hidden="false" customHeight="true" outlineLevel="0" collapsed="false">
      <c r="A39" s="134" t="n">
        <v>25</v>
      </c>
      <c r="B39" s="145" t="str">
        <f aca="false">IF(B38="Lu","Ma",IF(B38="Ma","Me", IF(B38="Me","Je", IF(B38="Je","Ve", IF(B38="Ve","Sa", IF(B38="Sa","Di", IF(B38="Di","Lu",)))))))</f>
        <v>Je</v>
      </c>
      <c r="C39" s="136"/>
      <c r="D39" s="136"/>
      <c r="E39" s="136"/>
      <c r="F39" s="137"/>
      <c r="G39" s="138"/>
      <c r="H39" s="136"/>
      <c r="I39" s="139"/>
      <c r="J39" s="140" t="n">
        <f aca="false">(D39-C39-(F39-E39))*24-IF(OR(G39=$N$7,G39=$N$9),-I39,0)-IF(G39=$N$8,I39,0)</f>
        <v>0</v>
      </c>
      <c r="K39" s="141" t="n">
        <f aca="false">IF(H39="Demi-journée ",IF(B39="Lu",$J$5,IF(B39="Ma",$J$6,IF(B39="Me",$J$7,IF(B39="Je",$L$5,IF(B39="Ve",$L$6,IF(B39="Sa",$L$7,IF(B39="Di",$L$8,)))))))/2,0)+IF(H39="Journée entière",IF(B39="Lu",$J$5,IF(B39="Ma",$J$6,IF(B39="Me",$J$7,IF(B39="Je",$L$5,IF(B39="Ve",$L$6,IF(B39="Sa",$L$7,IF(B39="Di",$L$8,))))))),)+IF(B39="Lu",J39-$J$5,IF(B39="Ma",J39-$J$6,IF(B39="Me",J39-$J$7,IF(B39="Je",J39-$L$5,IF(B39="Ve",J39-$L$6,IF(B39="Sa",J39-$L$7,IF(B39="Di",J39-$L$8,)))))))</f>
        <v>0</v>
      </c>
      <c r="L39" s="142" t="n">
        <f aca="false">L38+K39</f>
        <v>0</v>
      </c>
      <c r="M39" s="143"/>
      <c r="N39" s="144"/>
      <c r="O39" s="144"/>
    </row>
    <row r="40" s="69" customFormat="true" ht="22.5" hidden="false" customHeight="true" outlineLevel="0" collapsed="false">
      <c r="A40" s="134" t="n">
        <v>26</v>
      </c>
      <c r="B40" s="145" t="str">
        <f aca="false">IF(B39="Lu","Ma",IF(B39="Ma","Me", IF(B39="Me","Je", IF(B39="Je","Ve", IF(B39="Ve","Sa", IF(B39="Sa","Di", IF(B39="Di","Lu",)))))))</f>
        <v>Ve</v>
      </c>
      <c r="C40" s="136"/>
      <c r="D40" s="136"/>
      <c r="E40" s="136"/>
      <c r="F40" s="137"/>
      <c r="G40" s="138"/>
      <c r="H40" s="136"/>
      <c r="I40" s="139"/>
      <c r="J40" s="140" t="n">
        <f aca="false">(D40-C40-(F40-E40))*24-IF(OR(G40=$N$7,G40=$N$9),-I40,0)-IF(G40=$N$8,I40,0)</f>
        <v>0</v>
      </c>
      <c r="K40" s="141" t="n">
        <f aca="false">IF(H40="Demi-journée ",IF(B40="Lu",$J$5,IF(B40="Ma",$J$6,IF(B40="Me",$J$7,IF(B40="Je",$L$5,IF(B40="Ve",$L$6,IF(B40="Sa",$L$7,IF(B40="Di",$L$8,)))))))/2,0)+IF(H40="Journée entière",IF(B40="Lu",$J$5,IF(B40="Ma",$J$6,IF(B40="Me",$J$7,IF(B40="Je",$L$5,IF(B40="Ve",$L$6,IF(B40="Sa",$L$7,IF(B40="Di",$L$8,))))))),)+IF(B40="Lu",J40-$J$5,IF(B40="Ma",J40-$J$6,IF(B40="Me",J40-$J$7,IF(B40="Je",J40-$L$5,IF(B40="Ve",J40-$L$6,IF(B40="Sa",J40-$L$7,IF(B40="Di",J40-$L$8,)))))))</f>
        <v>0</v>
      </c>
      <c r="L40" s="142" t="n">
        <f aca="false">L39+K40</f>
        <v>0</v>
      </c>
      <c r="M40" s="143"/>
      <c r="N40" s="144"/>
      <c r="O40" s="144"/>
    </row>
    <row r="41" s="69" customFormat="true" ht="22.5" hidden="false" customHeight="true" outlineLevel="0" collapsed="false">
      <c r="A41" s="134" t="n">
        <v>27</v>
      </c>
      <c r="B41" s="145" t="str">
        <f aca="false">IF(B40="Lu","Ma",IF(B40="Ma","Me", IF(B40="Me","Je", IF(B40="Je","Ve", IF(B40="Ve","Sa", IF(B40="Sa","Di", IF(B40="Di","Lu",)))))))</f>
        <v>Sa</v>
      </c>
      <c r="C41" s="136"/>
      <c r="D41" s="136"/>
      <c r="E41" s="136"/>
      <c r="F41" s="137"/>
      <c r="G41" s="138"/>
      <c r="H41" s="136"/>
      <c r="I41" s="139"/>
      <c r="J41" s="140" t="n">
        <f aca="false">(D41-C41-(F41-E41))*24-IF(OR(G41=$N$7,G41=$N$9),-I41,0)-IF(G41=$N$8,I41,0)</f>
        <v>0</v>
      </c>
      <c r="K41" s="141" t="n">
        <f aca="false">IF(H41="Demi-journée ",IF(B41="Lu",$J$5,IF(B41="Ma",$J$6,IF(B41="Me",$J$7,IF(B41="Je",$L$5,IF(B41="Ve",$L$6,IF(B41="Sa",$L$7,IF(B41="Di",$L$8,)))))))/2,0)+IF(H41="Journée entière",IF(B41="Lu",$J$5,IF(B41="Ma",$J$6,IF(B41="Me",$J$7,IF(B41="Je",$L$5,IF(B41="Ve",$L$6,IF(B41="Sa",$L$7,IF(B41="Di",$L$8,))))))),)+IF(B41="Lu",J41-$J$5,IF(B41="Ma",J41-$J$6,IF(B41="Me",J41-$J$7,IF(B41="Je",J41-$L$5,IF(B41="Ve",J41-$L$6,IF(B41="Sa",J41-$L$7,IF(B41="Di",J41-$L$8,)))))))</f>
        <v>0</v>
      </c>
      <c r="L41" s="142" t="n">
        <f aca="false">L40+K41</f>
        <v>0</v>
      </c>
      <c r="M41" s="143"/>
      <c r="N41" s="144"/>
      <c r="O41" s="144"/>
    </row>
    <row r="42" s="69" customFormat="true" ht="22.5" hidden="false" customHeight="true" outlineLevel="0" collapsed="false">
      <c r="A42" s="134" t="n">
        <v>28</v>
      </c>
      <c r="B42" s="145" t="str">
        <f aca="false">IF(B41="Lu","Ma",IF(B41="Ma","Me", IF(B41="Me","Je", IF(B41="Je","Ve", IF(B41="Ve","Sa", IF(B41="Sa","Di", IF(B41="Di","Lu",)))))))</f>
        <v>Di</v>
      </c>
      <c r="C42" s="136"/>
      <c r="D42" s="136"/>
      <c r="E42" s="136"/>
      <c r="F42" s="137"/>
      <c r="G42" s="138"/>
      <c r="H42" s="136"/>
      <c r="I42" s="139"/>
      <c r="J42" s="140" t="n">
        <f aca="false">(D42-C42-(F42-E42))*24-IF(OR(G42=$N$7,G42=$N$9),-I42,0)-IF(G42=$N$8,I42,0)</f>
        <v>0</v>
      </c>
      <c r="K42" s="141" t="n">
        <f aca="false">IF(H42="Demi-journée ",IF(B42="Lu",$J$5,IF(B42="Ma",$J$6,IF(B42="Me",$J$7,IF(B42="Je",$L$5,IF(B42="Ve",$L$6,IF(B42="Sa",$L$7,IF(B42="Di",$L$8,)))))))/2,0)+IF(H42="Journée entière",IF(B42="Lu",$J$5,IF(B42="Ma",$J$6,IF(B42="Me",$J$7,IF(B42="Je",$L$5,IF(B42="Ve",$L$6,IF(B42="Sa",$L$7,IF(B42="Di",$L$8,))))))),)+IF(B42="Lu",J42-$J$5,IF(B42="Ma",J42-$J$6,IF(B42="Me",J42-$J$7,IF(B42="Je",J42-$L$5,IF(B42="Ve",J42-$L$6,IF(B42="Sa",J42-$L$7,IF(B42="Di",J42-$L$8,)))))))</f>
        <v>0</v>
      </c>
      <c r="L42" s="142" t="n">
        <f aca="false">L41+K42</f>
        <v>0</v>
      </c>
      <c r="M42" s="143"/>
      <c r="N42" s="144"/>
      <c r="O42" s="144"/>
    </row>
    <row r="43" s="69" customFormat="true" ht="22.5" hidden="false" customHeight="true" outlineLevel="0" collapsed="false">
      <c r="A43" s="134" t="n">
        <v>29</v>
      </c>
      <c r="B43" s="145" t="str">
        <f aca="false">IF(B42="Lu","Ma",IF(B42="Ma","Me", IF(B42="Me","Je", IF(B42="Je","Ve", IF(B42="Ve","Sa", IF(B42="Sa","Di", IF(B42="Di","Lu",)))))))</f>
        <v>Lu</v>
      </c>
      <c r="C43" s="136"/>
      <c r="D43" s="136"/>
      <c r="E43" s="136"/>
      <c r="F43" s="137"/>
      <c r="G43" s="138"/>
      <c r="H43" s="136"/>
      <c r="I43" s="139"/>
      <c r="J43" s="140" t="n">
        <f aca="false">(D43-C43-(F43-E43))*24-IF(OR(G43=$N$7,G43=$N$9),-I43,0)-IF(G43=$N$8,I43,0)</f>
        <v>0</v>
      </c>
      <c r="K43" s="141" t="n">
        <f aca="false">IF(H43="Demi-journée ",IF(B43="Lu",$J$5,IF(B43="Ma",$J$6,IF(B43="Me",$J$7,IF(B43="Je",$L$5,IF(B43="Ve",$L$6,IF(B43="Sa",$L$7,IF(B43="Di",$L$8,)))))))/2,0)+IF(H43="Journée entière",IF(B43="Lu",$J$5,IF(B43="Ma",$J$6,IF(B43="Me",$J$7,IF(B43="Je",$L$5,IF(B43="Ve",$L$6,IF(B43="Sa",$L$7,IF(B43="Di",$L$8,))))))),)+IF(B43="Lu",J43-$J$5,IF(B43="Ma",J43-$J$6,IF(B43="Me",J43-$J$7,IF(B43="Je",J43-$L$5,IF(B43="Ve",J43-$L$6,IF(B43="Sa",J43-$L$7,IF(B43="Di",J43-$L$8,)))))))</f>
        <v>0</v>
      </c>
      <c r="L43" s="142" t="n">
        <f aca="false">L42+K43</f>
        <v>0</v>
      </c>
      <c r="M43" s="143"/>
      <c r="N43" s="144"/>
      <c r="O43" s="144"/>
    </row>
    <row r="44" s="69" customFormat="true" ht="22.5" hidden="false" customHeight="true" outlineLevel="0" collapsed="false">
      <c r="A44" s="148" t="n">
        <v>30</v>
      </c>
      <c r="B44" s="149" t="str">
        <f aca="false">IF(B43="Lu","Ma",IF(B43="Ma","Me", IF(B43="Me","Je", IF(B43="Je","Ve", IF(B43="Ve","Sa", IF(B43="Sa","Di", IF(B43="Di","Lu",)))))))</f>
        <v>Ma</v>
      </c>
      <c r="C44" s="150"/>
      <c r="D44" s="150"/>
      <c r="E44" s="150"/>
      <c r="F44" s="151"/>
      <c r="G44" s="152"/>
      <c r="H44" s="150"/>
      <c r="I44" s="95"/>
      <c r="J44" s="153" t="n">
        <f aca="false">(D44-C44-(F44-E44))*24-IF(OR(G44=$N$7,G44=$N$9),-I44,0)-IF(G44=$N$8,I44,0)</f>
        <v>0</v>
      </c>
      <c r="K44" s="154" t="n">
        <f aca="false">IF(H44="Demi-journée ",IF(B44="Lu",$J$5,IF(B44="Ma",$J$6,IF(B44="Me",$J$7,IF(B44="Je",$L$5,IF(B44="Ve",$L$6,IF(B44="Sa",$L$7,IF(B44="Di",$L$8,)))))))/2,0)+IF(H44="Journée entière",IF(B44="Lu",$J$5,IF(B44="Ma",$J$6,IF(B44="Me",$J$7,IF(B44="Je",$L$5,IF(B44="Ve",$L$6,IF(B44="Sa",$L$7,IF(B44="Di",$L$8,))))))),)+IF(B44="Lu",J44-$J$5,IF(B44="Ma",J44-$J$6,IF(B44="Me",J44-$J$7,IF(B44="Je",J44-$L$5,IF(B44="Ve",J44-$L$6,IF(B44="Sa",J44-$L$7,IF(B44="Di",J44-$L$8,)))))))</f>
        <v>0</v>
      </c>
      <c r="L44" s="155" t="n">
        <f aca="false">L43+K44</f>
        <v>0</v>
      </c>
      <c r="M44" s="143"/>
      <c r="N44" s="156"/>
      <c r="O44" s="156"/>
    </row>
    <row r="45" s="69" customFormat="true" ht="22.5" hidden="false" customHeight="true" outlineLevel="0" collapsed="false">
      <c r="A45" s="157"/>
      <c r="B45" s="158"/>
      <c r="C45" s="159"/>
      <c r="D45" s="159"/>
      <c r="E45" s="159"/>
      <c r="F45" s="159"/>
      <c r="G45" s="160"/>
      <c r="H45" s="160"/>
      <c r="I45" s="159"/>
      <c r="J45" s="161"/>
      <c r="K45" s="162"/>
      <c r="L45" s="162"/>
      <c r="M45" s="143"/>
      <c r="N45" s="163"/>
      <c r="O45" s="163"/>
    </row>
    <row r="46" s="69" customFormat="true" ht="20.25" hidden="false" customHeight="false" outlineLevel="0" collapsed="false">
      <c r="A46" s="158"/>
      <c r="B46" s="158"/>
      <c r="C46" s="158"/>
      <c r="D46" s="158"/>
      <c r="E46" s="158"/>
      <c r="F46" s="158"/>
      <c r="G46" s="158"/>
      <c r="H46" s="158"/>
      <c r="I46" s="158"/>
      <c r="J46" s="164"/>
      <c r="K46" s="164"/>
      <c r="L46" s="161"/>
      <c r="M46" s="158"/>
      <c r="N46" s="158"/>
      <c r="O46" s="158"/>
    </row>
    <row r="47" s="69" customFormat="true" ht="20.25" hidden="false" customHeight="false" outlineLevel="0" collapsed="false">
      <c r="A47" s="165" t="s">
        <v>90</v>
      </c>
      <c r="B47" s="158"/>
      <c r="C47" s="158"/>
      <c r="D47" s="158"/>
      <c r="E47" s="158"/>
      <c r="F47" s="158"/>
      <c r="G47" s="158"/>
      <c r="H47" s="158"/>
      <c r="I47" s="158"/>
      <c r="J47" s="164"/>
      <c r="K47" s="164"/>
      <c r="L47" s="166" t="n">
        <f aca="false">L44</f>
        <v>0</v>
      </c>
      <c r="M47" s="158"/>
      <c r="N47" s="158"/>
      <c r="O47" s="158"/>
    </row>
    <row r="48" s="74" customFormat="true" ht="19.5" hidden="false" customHeight="false" outlineLevel="0" collapsed="false">
      <c r="A48" s="167"/>
      <c r="B48" s="143"/>
      <c r="C48" s="143"/>
      <c r="D48" s="143"/>
      <c r="E48" s="143"/>
      <c r="F48" s="143"/>
      <c r="G48" s="143"/>
      <c r="H48" s="143"/>
      <c r="I48" s="143"/>
      <c r="J48" s="132"/>
      <c r="K48" s="132"/>
      <c r="L48" s="162"/>
      <c r="M48" s="143"/>
      <c r="N48" s="143"/>
      <c r="O48" s="143"/>
    </row>
    <row r="49" s="69" customFormat="true" ht="19.5" hidden="false" customHeight="false" outlineLevel="0" collapsed="false">
      <c r="A49" s="158"/>
      <c r="B49" s="158"/>
      <c r="C49" s="158"/>
      <c r="D49" s="158"/>
      <c r="E49" s="158"/>
      <c r="F49" s="158"/>
      <c r="G49" s="158"/>
      <c r="H49" s="158"/>
      <c r="I49" s="158"/>
      <c r="J49" s="164"/>
      <c r="K49" s="164"/>
      <c r="L49" s="164"/>
      <c r="M49" s="158"/>
      <c r="N49" s="158"/>
      <c r="O49" s="158"/>
    </row>
    <row r="50" s="69" customFormat="true" ht="19.5" hidden="false" customHeight="false" outlineLevel="0" collapsed="false">
      <c r="A50" s="165" t="s">
        <v>91</v>
      </c>
      <c r="B50" s="158"/>
      <c r="C50" s="158"/>
      <c r="D50" s="158"/>
      <c r="E50" s="158"/>
      <c r="F50" s="158"/>
      <c r="G50" s="158"/>
      <c r="H50" s="158"/>
      <c r="I50" s="158"/>
      <c r="J50" s="164"/>
      <c r="K50" s="164"/>
      <c r="L50" s="164"/>
      <c r="M50" s="158"/>
      <c r="N50" s="158"/>
      <c r="O50" s="158"/>
    </row>
    <row r="51" s="69" customFormat="true" ht="19.5" hidden="false" customHeight="false" outlineLevel="0" collapsed="false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</row>
    <row r="52" s="69" customFormat="true" ht="19.5" hidden="false" customHeight="false" outlineLevel="0" collapsed="false"/>
    <row r="53" s="69" customFormat="true" ht="19.5" hidden="false" customHeight="false" outlineLevel="0" collapsed="false">
      <c r="A53" s="168"/>
      <c r="B53" s="168"/>
      <c r="C53" s="168"/>
      <c r="D53" s="168"/>
      <c r="E53" s="168"/>
      <c r="F53" s="168"/>
    </row>
    <row r="54" s="69" customFormat="true" ht="19.5" hidden="false" customHeight="false" outlineLevel="0" collapsed="false"/>
    <row r="55" s="69" customFormat="true" ht="19.5" hidden="false" customHeight="false" outlineLevel="0" collapsed="false"/>
    <row r="56" s="69" customFormat="true" ht="19.5" hidden="false" customHeight="false" outlineLevel="0" collapsed="false"/>
    <row r="57" s="69" customFormat="true" ht="19.5" hidden="false" customHeight="false" outlineLevel="0" collapsed="false"/>
    <row r="58" s="69" customFormat="true" ht="19.5" hidden="false" customHeight="false" outlineLevel="0" collapsed="false"/>
    <row r="59" s="69" customFormat="true" ht="19.5" hidden="false" customHeight="false" outlineLevel="0" collapsed="false"/>
    <row r="60" s="69" customFormat="true" ht="19.5" hidden="false" customHeight="false" outlineLevel="0" collapsed="false"/>
    <row r="61" s="69" customFormat="true" ht="19.5" hidden="false" customHeight="false" outlineLevel="0" collapsed="false"/>
    <row r="62" s="69" customFormat="true" ht="19.5" hidden="false" customHeight="false" outlineLevel="0" collapsed="false"/>
    <row r="63" s="69" customFormat="true" ht="19.5" hidden="false" customHeight="false" outlineLevel="0" collapsed="false"/>
    <row r="64" s="69" customFormat="true" ht="19.5" hidden="false" customHeight="false" outlineLevel="0" collapsed="false"/>
    <row r="65" s="69" customFormat="true" ht="19.5" hidden="false" customHeight="false" outlineLevel="0" collapsed="false"/>
    <row r="66" s="69" customFormat="true" ht="19.5" hidden="false" customHeight="false" outlineLevel="0" collapsed="false"/>
    <row r="67" s="69" customFormat="true" ht="19.5" hidden="false" customHeight="false" outlineLevel="0" collapsed="false"/>
    <row r="68" s="69" customFormat="true" ht="19.5" hidden="false" customHeight="false" outlineLevel="0" collapsed="false"/>
    <row r="69" s="69" customFormat="true" ht="19.5" hidden="false" customHeight="false" outlineLevel="0" collapsed="false"/>
    <row r="70" s="69" customFormat="true" ht="19.5" hidden="false" customHeight="false" outlineLevel="0" collapsed="false"/>
    <row r="71" s="69" customFormat="true" ht="19.5" hidden="false" customHeight="false" outlineLevel="0" collapsed="false"/>
    <row r="72" s="69" customFormat="true" ht="19.5" hidden="false" customHeight="false" outlineLevel="0" collapsed="false"/>
    <row r="73" s="69" customFormat="true" ht="19.5" hidden="false" customHeight="false" outlineLevel="0" collapsed="false"/>
    <row r="74" s="69" customFormat="true" ht="19.5" hidden="false" customHeight="false" outlineLevel="0" collapsed="false"/>
    <row r="75" s="69" customFormat="true" ht="19.5" hidden="false" customHeight="false" outlineLevel="0" collapsed="false"/>
  </sheetData>
  <sheetProtection algorithmName="SHA-512" hashValue="z320ETymtu9KoPl4asEZBjf78ShcQeq+2NJxDHldK4KPkAHaBcQTIea+oxzL2bh6BaxRhc6KMuWiZIXRNz9/fw==" saltValue="DDnQAy7hwCzsvYuN7Mt0uA==" spinCount="100000" sheet="true" selectLockedCells="true"/>
  <mergeCells count="42">
    <mergeCell ref="A3:F3"/>
    <mergeCell ref="N3:O3"/>
    <mergeCell ref="A5:D5"/>
    <mergeCell ref="E5:F5"/>
    <mergeCell ref="A6:D6"/>
    <mergeCell ref="E6:F6"/>
    <mergeCell ref="A7:D7"/>
    <mergeCell ref="E7:F7"/>
    <mergeCell ref="A8:D8"/>
    <mergeCell ref="E8:F8"/>
    <mergeCell ref="N11:O13"/>
    <mergeCell ref="A13:C13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44:O44"/>
  </mergeCells>
  <conditionalFormatting sqref="A45:L45">
    <cfRule type="expression" priority="2" aboveAverage="0" equalAverage="0" bottom="0" percent="0" rank="0" text="" dxfId="137">
      <formula>$G45="MU = Mutterschaft"</formula>
    </cfRule>
    <cfRule type="expression" priority="3" aboveAverage="0" equalAverage="0" bottom="0" percent="0" rank="0" text="" dxfId="138">
      <formula>$G45="TK = Tagungen/Kurse"</formula>
    </cfRule>
    <cfRule type="expression" priority="4" aboveAverage="0" equalAverage="0" bottom="0" percent="0" rank="0" text="" dxfId="139">
      <formula>$G45="KO = Kompensation"</formula>
    </cfRule>
    <cfRule type="expression" priority="5" aboveAverage="0" equalAverage="0" bottom="0" percent="0" rank="0" text="" dxfId="140">
      <formula>$G45="BE = Bez. Urlaubstage"</formula>
    </cfRule>
    <cfRule type="expression" priority="6" aboveAverage="0" equalAverage="0" bottom="0" percent="0" rank="0" text="" dxfId="141">
      <formula>$G45="UN = Unfall"</formula>
    </cfRule>
    <cfRule type="expression" priority="7" aboveAverage="0" equalAverage="0" bottom="0" percent="0" rank="0" text="" dxfId="142">
      <formula>$G45="KR = Krankheit"</formula>
    </cfRule>
    <cfRule type="expression" priority="8" aboveAverage="0" equalAverage="0" bottom="0" percent="0" rank="0" text="" dxfId="143">
      <formula>$G45="FT = Feiertag"</formula>
    </cfRule>
    <cfRule type="expression" priority="9" aboveAverage="0" equalAverage="0" bottom="0" percent="0" rank="0" text="" dxfId="144">
      <formula>$G45="FE = Ferien"</formula>
    </cfRule>
  </conditionalFormatting>
  <conditionalFormatting sqref="L47:L48">
    <cfRule type="expression" priority="10" aboveAverage="0" equalAverage="0" bottom="0" percent="0" rank="0" text="" dxfId="145">
      <formula>$G47="MU = Mutterschaft"</formula>
    </cfRule>
    <cfRule type="expression" priority="11" aboveAverage="0" equalAverage="0" bottom="0" percent="0" rank="0" text="" dxfId="146">
      <formula>$G47="TK = Tagungen/Kurse"</formula>
    </cfRule>
    <cfRule type="expression" priority="12" aboveAverage="0" equalAverage="0" bottom="0" percent="0" rank="0" text="" dxfId="147">
      <formula>$G47="KO = Kompensation"</formula>
    </cfRule>
    <cfRule type="expression" priority="13" aboveAverage="0" equalAverage="0" bottom="0" percent="0" rank="0" text="" dxfId="148">
      <formula>$G47="BE = Bez. Urlaubstage"</formula>
    </cfRule>
    <cfRule type="expression" priority="14" aboveAverage="0" equalAverage="0" bottom="0" percent="0" rank="0" text="" dxfId="149">
      <formula>$G47="UN = Unfall"</formula>
    </cfRule>
    <cfRule type="expression" priority="15" aboveAverage="0" equalAverage="0" bottom="0" percent="0" rank="0" text="" dxfId="150">
      <formula>$G47="KR = Krankheit"</formula>
    </cfRule>
    <cfRule type="expression" priority="16" aboveAverage="0" equalAverage="0" bottom="0" percent="0" rank="0" text="" dxfId="151">
      <formula>$G47="FT = Feiertag"</formula>
    </cfRule>
    <cfRule type="expression" priority="17" aboveAverage="0" equalAverage="0" bottom="0" percent="0" rank="0" text="" dxfId="152">
      <formula>$G47="FE = Ferien"</formula>
    </cfRule>
  </conditionalFormatting>
  <conditionalFormatting sqref="L13">
    <cfRule type="expression" priority="18" aboveAverage="0" equalAverage="0" bottom="0" percent="0" rank="0" text="" dxfId="153">
      <formula>$G13="MU = Mutterschaft"</formula>
    </cfRule>
    <cfRule type="expression" priority="19" aboveAverage="0" equalAverage="0" bottom="0" percent="0" rank="0" text="" dxfId="154">
      <formula>$G13="TK = Tagungen/Kurse"</formula>
    </cfRule>
    <cfRule type="expression" priority="20" aboveAverage="0" equalAverage="0" bottom="0" percent="0" rank="0" text="" dxfId="155">
      <formula>$G13="KO = Kompensation"</formula>
    </cfRule>
    <cfRule type="expression" priority="21" aboveAverage="0" equalAverage="0" bottom="0" percent="0" rank="0" text="" dxfId="156">
      <formula>$G13="BE = Bez. Urlaubstage"</formula>
    </cfRule>
    <cfRule type="expression" priority="22" aboveAverage="0" equalAverage="0" bottom="0" percent="0" rank="0" text="" dxfId="157">
      <formula>$G13="UN = Unfall"</formula>
    </cfRule>
    <cfRule type="expression" priority="23" aboveAverage="0" equalAverage="0" bottom="0" percent="0" rank="0" text="" dxfId="158">
      <formula>$G13="KR = Krankheit"</formula>
    </cfRule>
    <cfRule type="expression" priority="24" aboveAverage="0" equalAverage="0" bottom="0" percent="0" rank="0" text="" dxfId="159">
      <formula>$G13="FT = Feiertag"</formula>
    </cfRule>
    <cfRule type="expression" priority="25" aboveAverage="0" equalAverage="0" bottom="0" percent="0" rank="0" text="" dxfId="160">
      <formula>$G13="FE = Ferien"</formula>
    </cfRule>
  </conditionalFormatting>
  <conditionalFormatting sqref="L5:L8">
    <cfRule type="expression" priority="26" aboveAverage="0" equalAverage="0" bottom="0" percent="0" rank="0" text="" dxfId="161">
      <formula>$G5="MU = Mutterschaft"</formula>
    </cfRule>
    <cfRule type="expression" priority="27" aboveAverage="0" equalAverage="0" bottom="0" percent="0" rank="0" text="" dxfId="162">
      <formula>$G5="TK = Tagungen/Kurse"</formula>
    </cfRule>
    <cfRule type="expression" priority="28" aboveAverage="0" equalAverage="0" bottom="0" percent="0" rank="0" text="" dxfId="163">
      <formula>$G5="KO = Kompensation"</formula>
    </cfRule>
    <cfRule type="expression" priority="29" aboveAverage="0" equalAverage="0" bottom="0" percent="0" rank="0" text="" dxfId="164">
      <formula>$G5="BE = Bez. Urlaubstage"</formula>
    </cfRule>
    <cfRule type="expression" priority="30" aboveAverage="0" equalAverage="0" bottom="0" percent="0" rank="0" text="" dxfId="165">
      <formula>$G5="UN = Unfall"</formula>
    </cfRule>
    <cfRule type="expression" priority="31" aboveAverage="0" equalAverage="0" bottom="0" percent="0" rank="0" text="" dxfId="166">
      <formula>$G5="KR = Krankheit"</formula>
    </cfRule>
    <cfRule type="expression" priority="32" aboveAverage="0" equalAverage="0" bottom="0" percent="0" rank="0" text="" dxfId="167">
      <formula>$G5="FT = Feiertag"</formula>
    </cfRule>
    <cfRule type="expression" priority="33" aboveAverage="0" equalAverage="0" bottom="0" percent="0" rank="0" text="" dxfId="168">
      <formula>$G5="FE = Ferien"</formula>
    </cfRule>
  </conditionalFormatting>
  <conditionalFormatting sqref="J5:J7">
    <cfRule type="expression" priority="34" aboveAverage="0" equalAverage="0" bottom="0" percent="0" rank="0" text="" dxfId="169">
      <formula>$G5="MU = Mutterschaft"</formula>
    </cfRule>
    <cfRule type="expression" priority="35" aboveAverage="0" equalAverage="0" bottom="0" percent="0" rank="0" text="" dxfId="170">
      <formula>$G5="TK = Tagungen/Kurse"</formula>
    </cfRule>
    <cfRule type="expression" priority="36" aboveAverage="0" equalAverage="0" bottom="0" percent="0" rank="0" text="" dxfId="171">
      <formula>$G5="KO = Kompensation"</formula>
    </cfRule>
    <cfRule type="expression" priority="37" aboveAverage="0" equalAverage="0" bottom="0" percent="0" rank="0" text="" dxfId="172">
      <formula>$G5="BE = Bez. Urlaubstage"</formula>
    </cfRule>
    <cfRule type="expression" priority="38" aboveAverage="0" equalAverage="0" bottom="0" percent="0" rank="0" text="" dxfId="173">
      <formula>$G5="UN = Unfall"</formula>
    </cfRule>
    <cfRule type="expression" priority="39" aboveAverage="0" equalAverage="0" bottom="0" percent="0" rank="0" text="" dxfId="174">
      <formula>$G5="KR = Krankheit"</formula>
    </cfRule>
    <cfRule type="expression" priority="40" aboveAverage="0" equalAverage="0" bottom="0" percent="0" rank="0" text="" dxfId="175">
      <formula>$G5="FT = Feiertag"</formula>
    </cfRule>
    <cfRule type="expression" priority="41" aboveAverage="0" equalAverage="0" bottom="0" percent="0" rank="0" text="" dxfId="176">
      <formula>$G5="FE = Ferien"</formula>
    </cfRule>
  </conditionalFormatting>
  <conditionalFormatting sqref="A15:L44">
    <cfRule type="expression" priority="42" aboveAverage="0" equalAverage="0" bottom="0" percent="0" rank="0" text="" dxfId="177">
      <formula>$G15="MAT = maternité"</formula>
    </cfRule>
    <cfRule type="expression" priority="43" aboveAverage="0" equalAverage="0" bottom="0" percent="0" rank="0" text="" dxfId="178">
      <formula>$G15="RC = réunions/cours"</formula>
    </cfRule>
    <cfRule type="expression" priority="44" aboveAverage="0" equalAverage="0" bottom="0" percent="0" rank="0" text="" dxfId="179">
      <formula>$G15="CO = compensation"</formula>
    </cfRule>
    <cfRule type="expression" priority="45" aboveAverage="0" equalAverage="0" bottom="0" percent="0" rank="0" text="" dxfId="180">
      <formula>$G15="CP = jours de congé payés"</formula>
    </cfRule>
    <cfRule type="expression" priority="46" aboveAverage="0" equalAverage="0" bottom="0" percent="0" rank="0" text="" dxfId="181">
      <formula>$G15="AC = accident"</formula>
    </cfRule>
    <cfRule type="expression" priority="47" aboveAverage="0" equalAverage="0" bottom="0" percent="0" rank="0" text="" dxfId="182">
      <formula>$G15="MA = maladie"</formula>
    </cfRule>
    <cfRule type="expression" priority="48" aboveAverage="0" equalAverage="0" bottom="0" percent="0" rank="0" text="" dxfId="183">
      <formula>$G15="JF = jour férié"</formula>
    </cfRule>
    <cfRule type="expression" priority="49" aboveAverage="0" equalAverage="0" bottom="0" percent="0" rank="0" text="" dxfId="184">
      <formula>$G15="VA = vacances"</formula>
    </cfRule>
  </conditionalFormatting>
  <conditionalFormatting sqref="A15:L44">
    <cfRule type="expression" priority="50" aboveAverage="0" equalAverage="0" bottom="0" percent="0" rank="0" text="" dxfId="185">
      <formula>$B15="Di"</formula>
    </cfRule>
    <cfRule type="expression" priority="51" aboveAverage="0" equalAverage="0" bottom="0" percent="0" rank="0" text="" dxfId="186">
      <formula>$G15="JL = jour libre hebdomadaire"</formula>
    </cfRule>
    <cfRule type="expression" priority="52" aboveAverage="0" equalAverage="0" bottom="0" percent="0" rank="0" text="" dxfId="187">
      <formula>$G15="AB = absence brève"</formula>
    </cfRule>
  </conditionalFormatting>
  <dataValidations count="6">
    <dataValidation allowBlank="true" errorTitle="Ungültiges Format" operator="between" showDropDown="false" showErrorMessage="true" showInputMessage="true" sqref="I15:I44" type="decimal">
      <formula1>0</formula1>
      <formula2>14</formula2>
    </dataValidation>
    <dataValidation allowBlank="true" error="Bitte geben Sie die Uhrzeit mit Doppeltpunkt an. Beispiel: 00:00" errorTitle="Ungültiges Format" operator="between" showDropDown="false" showErrorMessage="true" showInputMessage="true" sqref="C15:F44" type="time">
      <formula1>0</formula1>
      <formula2>0.999305555555556</formula2>
    </dataValidation>
    <dataValidation allowBlank="true" operator="between" showDropDown="false" showErrorMessage="true" showInputMessage="true" sqref="I45" type="time">
      <formula1>0</formula1>
      <formula2>0.583333333333333</formula2>
    </dataValidation>
    <dataValidation allowBlank="true" operator="between" showDropDown="false" showErrorMessage="true" showInputMessage="true" sqref="H45" type="list">
      <formula1>IF(ISTEXT(G45)=1,Ferien,0)</formula1>
      <formula2>0</formula2>
    </dataValidation>
    <dataValidation allowBlank="true" operator="between" showDropDown="false" showErrorMessage="true" showInputMessage="true" sqref="H15:H44" type="list">
      <formula1>IF(OR(G15="VA = vacances",G15="JF = jour férié",G15="JL = jour libre hebdomadaire"),Ferien,0)</formula1>
      <formula2>0</formula2>
    </dataValidation>
    <dataValidation allowBlank="true" operator="between" showDropDown="false" showErrorMessage="true" showInputMessage="true" sqref="G15:G45" type="list">
      <formula1>Legenden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&amp;RPK Coiffure, Version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76"/>
  <sheetViews>
    <sheetView showFormulas="false" showGridLines="fals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B15" activeCellId="0" sqref="B15"/>
    </sheetView>
  </sheetViews>
  <sheetFormatPr defaultColWidth="11.43359375" defaultRowHeight="15" zeroHeight="false" outlineLevelRow="0" outlineLevelCol="0"/>
  <cols>
    <col collapsed="false" customWidth="true" hidden="false" outlineLevel="0" max="1" min="1" style="49" width="13.14"/>
    <col collapsed="false" customWidth="true" hidden="false" outlineLevel="0" max="2" min="2" style="49" width="14.43"/>
    <col collapsed="false" customWidth="true" hidden="false" outlineLevel="0" max="6" min="3" style="49" width="10.71"/>
    <col collapsed="false" customWidth="true" hidden="false" outlineLevel="0" max="7" min="7" style="49" width="36"/>
    <col collapsed="false" customWidth="true" hidden="false" outlineLevel="0" max="8" min="8" style="49" width="18.85"/>
    <col collapsed="false" customWidth="true" hidden="false" outlineLevel="0" max="9" min="9" style="49" width="22.43"/>
    <col collapsed="false" customWidth="true" hidden="false" outlineLevel="0" max="12" min="10" style="49" width="15.71"/>
    <col collapsed="false" customWidth="true" hidden="false" outlineLevel="0" max="13" min="13" style="49" width="1.71"/>
    <col collapsed="false" customWidth="true" hidden="false" outlineLevel="0" max="15" min="14" style="49" width="35.71"/>
    <col collapsed="false" customWidth="false" hidden="false" outlineLevel="0" max="1024" min="16" style="49" width="11.42"/>
  </cols>
  <sheetData>
    <row r="1" s="57" customFormat="true" ht="24" hidden="false" customHeight="false" outlineLevel="0" collapsed="false">
      <c r="A1" s="55" t="s">
        <v>0</v>
      </c>
      <c r="B1" s="55"/>
      <c r="C1" s="55"/>
      <c r="D1" s="55"/>
      <c r="E1" s="55"/>
      <c r="F1" s="55"/>
      <c r="G1" s="56"/>
      <c r="H1" s="56"/>
      <c r="I1" s="56"/>
      <c r="J1" s="56"/>
      <c r="K1" s="56"/>
      <c r="M1" s="56"/>
      <c r="N1" s="58" t="s">
        <v>35</v>
      </c>
      <c r="O1" s="59" t="n">
        <f aca="false">'Vue d’ensemble'!O1</f>
        <v>2019</v>
      </c>
    </row>
    <row r="2" customFormat="false" ht="6.75" hidden="false" customHeight="true" outlineLevel="0" collapsed="false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1"/>
      <c r="N2" s="61"/>
      <c r="O2" s="62"/>
    </row>
    <row r="3" s="69" customFormat="true" ht="16.5" hidden="false" customHeight="true" outlineLevel="0" collapsed="false">
      <c r="A3" s="63" t="s">
        <v>66</v>
      </c>
      <c r="B3" s="63"/>
      <c r="C3" s="63"/>
      <c r="D3" s="63"/>
      <c r="E3" s="63"/>
      <c r="F3" s="63"/>
      <c r="G3" s="64"/>
      <c r="H3" s="65"/>
      <c r="I3" s="66" t="s">
        <v>67</v>
      </c>
      <c r="J3" s="67" t="s">
        <v>68</v>
      </c>
      <c r="K3" s="68" t="s">
        <v>67</v>
      </c>
      <c r="L3" s="67" t="s">
        <v>68</v>
      </c>
      <c r="M3" s="64"/>
      <c r="N3" s="63" t="s">
        <v>69</v>
      </c>
      <c r="O3" s="63"/>
    </row>
    <row r="4" s="74" customFormat="true" ht="6.75" hidden="false" customHeight="true" outlineLevel="0" collapsed="false">
      <c r="A4" s="70"/>
      <c r="B4" s="64"/>
      <c r="C4" s="64"/>
      <c r="D4" s="71"/>
      <c r="E4" s="64"/>
      <c r="F4" s="71"/>
      <c r="G4" s="64"/>
      <c r="H4" s="64"/>
      <c r="I4" s="72"/>
      <c r="J4" s="64"/>
      <c r="K4" s="73"/>
      <c r="L4" s="71"/>
      <c r="M4" s="64"/>
      <c r="N4" s="70"/>
      <c r="O4" s="71"/>
    </row>
    <row r="5" s="69" customFormat="true" ht="19.5" hidden="false" customHeight="false" outlineLevel="0" collapsed="false">
      <c r="A5" s="75" t="s">
        <v>70</v>
      </c>
      <c r="B5" s="75"/>
      <c r="C5" s="75"/>
      <c r="D5" s="75"/>
      <c r="E5" s="76" t="str">
        <f aca="false">CONCATENATE('Vue d’ensemble'!D5," ",'Vue d’ensemble'!D4)</f>
        <v>Marie Modèle</v>
      </c>
      <c r="F5" s="76"/>
      <c r="G5" s="77"/>
      <c r="I5" s="78" t="s">
        <v>71</v>
      </c>
      <c r="J5" s="79" t="n">
        <v>0</v>
      </c>
      <c r="K5" s="80" t="s">
        <v>72</v>
      </c>
      <c r="L5" s="81" t="n">
        <v>0</v>
      </c>
      <c r="M5" s="74"/>
      <c r="N5" s="82" t="s">
        <v>45</v>
      </c>
      <c r="O5" s="83" t="s">
        <v>52</v>
      </c>
    </row>
    <row r="6" s="69" customFormat="true" ht="20.25" hidden="false" customHeight="false" outlineLevel="0" collapsed="false">
      <c r="A6" s="75" t="s">
        <v>12</v>
      </c>
      <c r="B6" s="75"/>
      <c r="C6" s="75"/>
      <c r="D6" s="75"/>
      <c r="E6" s="84" t="n">
        <f aca="false">'Vue d’ensemble'!J9</f>
        <v>100</v>
      </c>
      <c r="F6" s="84"/>
      <c r="G6" s="77"/>
      <c r="I6" s="78" t="s">
        <v>73</v>
      </c>
      <c r="J6" s="79" t="n">
        <v>0</v>
      </c>
      <c r="K6" s="80" t="s">
        <v>74</v>
      </c>
      <c r="L6" s="81" t="n">
        <v>0</v>
      </c>
      <c r="M6" s="74"/>
      <c r="N6" s="85" t="s">
        <v>46</v>
      </c>
      <c r="O6" s="86" t="s">
        <v>61</v>
      </c>
    </row>
    <row r="7" s="69" customFormat="true" ht="19.5" hidden="false" customHeight="false" outlineLevel="0" collapsed="false">
      <c r="A7" s="75" t="s">
        <v>75</v>
      </c>
      <c r="B7" s="75"/>
      <c r="C7" s="75"/>
      <c r="D7" s="75"/>
      <c r="E7" s="87" t="n">
        <f aca="false">SUM(J5:J7,L5:L8)</f>
        <v>0</v>
      </c>
      <c r="F7" s="87"/>
      <c r="G7" s="77"/>
      <c r="I7" s="78" t="s">
        <v>76</v>
      </c>
      <c r="J7" s="79" t="n">
        <v>0</v>
      </c>
      <c r="K7" s="80" t="s">
        <v>77</v>
      </c>
      <c r="L7" s="81" t="n">
        <v>0</v>
      </c>
      <c r="M7" s="74"/>
      <c r="N7" s="88" t="s">
        <v>48</v>
      </c>
      <c r="O7" s="89" t="s">
        <v>58</v>
      </c>
    </row>
    <row r="8" s="69" customFormat="true" ht="20.25" hidden="false" customHeight="false" outlineLevel="0" collapsed="false">
      <c r="A8" s="90" t="s">
        <v>14</v>
      </c>
      <c r="B8" s="90"/>
      <c r="C8" s="90"/>
      <c r="D8" s="90"/>
      <c r="E8" s="91" t="str">
        <f aca="false">'Vue d’ensemble'!J11</f>
        <v>variable</v>
      </c>
      <c r="F8" s="91"/>
      <c r="G8" s="77"/>
      <c r="H8" s="77"/>
      <c r="I8" s="92"/>
      <c r="J8" s="93"/>
      <c r="K8" s="94" t="s">
        <v>78</v>
      </c>
      <c r="L8" s="95" t="n">
        <v>0</v>
      </c>
      <c r="M8" s="74"/>
      <c r="N8" s="96" t="s">
        <v>63</v>
      </c>
      <c r="O8" s="97" t="s">
        <v>65</v>
      </c>
    </row>
    <row r="9" s="69" customFormat="true" ht="20.25" hidden="false" customHeight="false" outlineLevel="0" collapsed="false">
      <c r="M9" s="74"/>
      <c r="N9" s="98" t="s">
        <v>50</v>
      </c>
      <c r="O9" s="99" t="s">
        <v>55</v>
      </c>
    </row>
    <row r="10" s="74" customFormat="true" ht="6.75" hidden="false" customHeight="true" outlineLevel="0" collapsed="false">
      <c r="A10" s="100"/>
      <c r="B10" s="100"/>
      <c r="C10" s="101"/>
      <c r="D10" s="101"/>
      <c r="E10" s="102"/>
      <c r="F10" s="102"/>
      <c r="G10" s="102"/>
      <c r="H10" s="102"/>
      <c r="J10" s="102"/>
    </row>
    <row r="11" s="111" customFormat="true" ht="44.25" hidden="false" customHeight="true" outlineLevel="0" collapsed="false">
      <c r="A11" s="103" t="s">
        <v>79</v>
      </c>
      <c r="B11" s="104" t="s">
        <v>67</v>
      </c>
      <c r="C11" s="104" t="s">
        <v>80</v>
      </c>
      <c r="D11" s="104" t="s">
        <v>81</v>
      </c>
      <c r="E11" s="105" t="s">
        <v>82</v>
      </c>
      <c r="F11" s="106" t="s">
        <v>83</v>
      </c>
      <c r="G11" s="103" t="s">
        <v>84</v>
      </c>
      <c r="H11" s="105" t="s">
        <v>85</v>
      </c>
      <c r="I11" s="106" t="s">
        <v>86</v>
      </c>
      <c r="J11" s="107" t="s">
        <v>87</v>
      </c>
      <c r="K11" s="105" t="s">
        <v>88</v>
      </c>
      <c r="L11" s="108" t="s">
        <v>28</v>
      </c>
      <c r="M11" s="109"/>
      <c r="N11" s="110" t="s">
        <v>29</v>
      </c>
      <c r="O11" s="110"/>
    </row>
    <row r="12" s="109" customFormat="true" ht="6.75" hidden="false" customHeight="true" outlineLevel="0" collapsed="false">
      <c r="A12" s="112"/>
      <c r="E12" s="100"/>
      <c r="F12" s="113"/>
      <c r="G12" s="114"/>
      <c r="H12" s="100"/>
      <c r="I12" s="115"/>
      <c r="J12" s="116"/>
      <c r="K12" s="117"/>
      <c r="L12" s="118"/>
      <c r="N12" s="110"/>
      <c r="O12" s="110"/>
    </row>
    <row r="13" s="69" customFormat="true" ht="22.5" hidden="false" customHeight="true" outlineLevel="0" collapsed="false">
      <c r="A13" s="119" t="s">
        <v>89</v>
      </c>
      <c r="B13" s="119"/>
      <c r="C13" s="119"/>
      <c r="D13" s="120"/>
      <c r="E13" s="120"/>
      <c r="F13" s="121"/>
      <c r="G13" s="122"/>
      <c r="H13" s="123"/>
      <c r="I13" s="121"/>
      <c r="J13" s="124"/>
      <c r="K13" s="125"/>
      <c r="L13" s="126" t="n">
        <f aca="false">Avril!L47</f>
        <v>0</v>
      </c>
      <c r="M13" s="74"/>
      <c r="N13" s="110"/>
      <c r="O13" s="110"/>
    </row>
    <row r="14" s="74" customFormat="true" ht="6.75" hidden="false" customHeight="true" outlineLevel="0" collapsed="false">
      <c r="A14" s="127"/>
      <c r="E14" s="101"/>
      <c r="F14" s="128"/>
      <c r="G14" s="129"/>
      <c r="H14" s="130"/>
      <c r="I14" s="71"/>
      <c r="J14" s="131"/>
      <c r="K14" s="132"/>
      <c r="L14" s="133"/>
      <c r="N14" s="70"/>
      <c r="O14" s="71"/>
    </row>
    <row r="15" s="69" customFormat="true" ht="22.5" hidden="false" customHeight="true" outlineLevel="0" collapsed="false">
      <c r="A15" s="134" t="n">
        <v>1</v>
      </c>
      <c r="B15" s="169" t="str">
        <f aca="false">IF(Avril!B44="Lu","Ma",IF(Avril!B44="Ma","Me", IF(Avril!B44="Me","Je", IF(Avril!B44="Je","Ve", IF(Avril!B44="Ve","Sa", IF(Avril!B44="Sa","Di", IF(Avril!B44="Di","Lu",)))))))</f>
        <v>Me</v>
      </c>
      <c r="C15" s="136"/>
      <c r="D15" s="136"/>
      <c r="E15" s="136"/>
      <c r="F15" s="137"/>
      <c r="G15" s="138"/>
      <c r="H15" s="136"/>
      <c r="I15" s="139"/>
      <c r="J15" s="140" t="n">
        <f aca="false">(D15-C15-(F15-E15))*24-IF(OR(G15=$N$7,G15=$N$9),-I15,0)-IF(G15=$N$8,I15,0)</f>
        <v>0</v>
      </c>
      <c r="K15" s="141" t="n">
        <f aca="false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142" t="n">
        <f aca="false">L13+K15</f>
        <v>0</v>
      </c>
      <c r="M15" s="143"/>
      <c r="N15" s="144"/>
      <c r="O15" s="144"/>
    </row>
    <row r="16" s="69" customFormat="true" ht="22.5" hidden="false" customHeight="true" outlineLevel="0" collapsed="false">
      <c r="A16" s="134" t="n">
        <v>2</v>
      </c>
      <c r="B16" s="145" t="str">
        <f aca="false">IF(B15="Lu","Ma",IF(B15="Ma","Me", IF(B15="Me","Je", IF(B15="Je","Ve", IF(B15="Ve","Sa", IF(B15="Sa","Di", IF(B15="Di","Lu",)))))))</f>
        <v>Je</v>
      </c>
      <c r="C16" s="136"/>
      <c r="D16" s="136"/>
      <c r="E16" s="136"/>
      <c r="F16" s="137"/>
      <c r="G16" s="138"/>
      <c r="H16" s="136"/>
      <c r="I16" s="139"/>
      <c r="J16" s="140" t="n">
        <f aca="false">(D16-C16-(F16-E16))*24-IF(OR(G16=$N$7,G16=$N$9),-I16,0)-IF(G16=$N$8,I16,0)</f>
        <v>0</v>
      </c>
      <c r="K16" s="141" t="n">
        <f aca="false">IF(H16="Demi-journée ",IF(B16="Lu",$J$5,IF(B16="Ma",$J$6,IF(B16="Me",$J$7,IF(B16="Je",$L$5,IF(B16="Ve",$L$6,IF(B16="Sa",$L$7,IF(B16="Di",$L$8,)))))))/2,0)+IF(H16="Journée entière",IF(B16="Lu",$J$5,IF(B16="Ma",$J$6,IF(B16="Me",$J$7,IF(B16="Je",$L$5,IF(B16="Ve",$L$6,IF(B16="Sa",$L$7,IF(B16="Di",$L$8,))))))),)+IF(B16="Lu",J16-$J$5,IF(B16="Ma",J16-$J$6,IF(B16="Me",J16-$J$7,IF(B16="Je",J16-$L$5,IF(B16="Ve",J16-$L$6,IF(B16="Sa",J16-$L$7,IF(B16="Di",J16-$L$8,)))))))</f>
        <v>0</v>
      </c>
      <c r="L16" s="142" t="n">
        <f aca="false">L15+K16</f>
        <v>0</v>
      </c>
      <c r="M16" s="143"/>
      <c r="N16" s="144"/>
      <c r="O16" s="144"/>
    </row>
    <row r="17" s="69" customFormat="true" ht="22.5" hidden="false" customHeight="true" outlineLevel="0" collapsed="false">
      <c r="A17" s="134" t="n">
        <v>3</v>
      </c>
      <c r="B17" s="145" t="str">
        <f aca="false">IF(B16="Lu","Ma",IF(B16="Ma","Me", IF(B16="Me","Je", IF(B16="Je","Ve", IF(B16="Ve","Sa", IF(B16="Sa","Di", IF(B16="Di","Lu",)))))))</f>
        <v>Ve</v>
      </c>
      <c r="C17" s="136"/>
      <c r="D17" s="136"/>
      <c r="E17" s="136"/>
      <c r="F17" s="137"/>
      <c r="G17" s="138"/>
      <c r="H17" s="136"/>
      <c r="I17" s="139"/>
      <c r="J17" s="140" t="n">
        <f aca="false">(D17-C17-(F17-E17))*24-IF(OR(G17=$N$7,G17=$N$9),-I17,0)-IF(G17=$N$8,I17,0)</f>
        <v>0</v>
      </c>
      <c r="K17" s="141" t="n">
        <f aca="false">IF(H17="Demi-journée ",IF(B17="Lu",$J$5,IF(B17="Ma",$J$6,IF(B17="Me",$J$7,IF(B17="Je",$L$5,IF(B17="Ve",$L$6,IF(B17="Sa",$L$7,IF(B17="Di",$L$8,)))))))/2,0)+IF(H17="Journée entière",IF(B17="Lu",$J$5,IF(B17="Ma",$J$6,IF(B17="Me",$J$7,IF(B17="Je",$L$5,IF(B17="Ve",$L$6,IF(B17="Sa",$L$7,IF(B17="Di",$L$8,))))))),)+IF(B17="Lu",J17-$J$5,IF(B17="Ma",J17-$J$6,IF(B17="Me",J17-$J$7,IF(B17="Je",J17-$L$5,IF(B17="Ve",J17-$L$6,IF(B17="Sa",J17-$L$7,IF(B17="Di",J17-$L$8,)))))))</f>
        <v>0</v>
      </c>
      <c r="L17" s="142" t="n">
        <f aca="false">L16+K17</f>
        <v>0</v>
      </c>
      <c r="M17" s="143"/>
      <c r="N17" s="144"/>
      <c r="O17" s="144"/>
    </row>
    <row r="18" s="69" customFormat="true" ht="22.5" hidden="false" customHeight="true" outlineLevel="0" collapsed="false">
      <c r="A18" s="134" t="n">
        <v>4</v>
      </c>
      <c r="B18" s="145" t="str">
        <f aca="false">IF(B17="Lu","Ma",IF(B17="Ma","Me", IF(B17="Me","Je", IF(B17="Je","Ve", IF(B17="Ve","Sa", IF(B17="Sa","Di", IF(B17="Di","Lu",)))))))</f>
        <v>Sa</v>
      </c>
      <c r="C18" s="136"/>
      <c r="D18" s="136"/>
      <c r="E18" s="136"/>
      <c r="F18" s="137"/>
      <c r="G18" s="138"/>
      <c r="H18" s="136"/>
      <c r="I18" s="139"/>
      <c r="J18" s="140" t="n">
        <f aca="false">(D18-C18-(F18-E18))*24-IF(OR(G18=$N$7,G18=$N$9),-I18,0)-IF(G18=$N$8,I18,0)</f>
        <v>0</v>
      </c>
      <c r="K18" s="141" t="n">
        <f aca="false">IF(H18="Demi-journée ",IF(B18="Lu",$J$5,IF(B18="Ma",$J$6,IF(B18="Me",$J$7,IF(B18="Je",$L$5,IF(B18="Ve",$L$6,IF(B18="Sa",$L$7,IF(B18="Di",$L$8,)))))))/2,0)+IF(H18="Journée entière",IF(B18="Lu",$J$5,IF(B18="Ma",$J$6,IF(B18="Me",$J$7,IF(B18="Je",$L$5,IF(B18="Ve",$L$6,IF(B18="Sa",$L$7,IF(B18="Di",$L$8,))))))),)+IF(B18="Lu",J18-$J$5,IF(B18="Ma",J18-$J$6,IF(B18="Me",J18-$J$7,IF(B18="Je",J18-$L$5,IF(B18="Ve",J18-$L$6,IF(B18="Sa",J18-$L$7,IF(B18="Di",J18-$L$8,)))))))</f>
        <v>0</v>
      </c>
      <c r="L18" s="142" t="n">
        <f aca="false">L17+K18</f>
        <v>0</v>
      </c>
      <c r="M18" s="143"/>
      <c r="N18" s="144"/>
      <c r="O18" s="144"/>
    </row>
    <row r="19" s="69" customFormat="true" ht="22.5" hidden="false" customHeight="true" outlineLevel="0" collapsed="false">
      <c r="A19" s="134" t="n">
        <v>5</v>
      </c>
      <c r="B19" s="145" t="str">
        <f aca="false">IF(B18="Lu","Ma",IF(B18="Ma","Me", IF(B18="Me","Je", IF(B18="Je","Ve", IF(B18="Ve","Sa", IF(B18="Sa","Di", IF(B18="Di","Lu",)))))))</f>
        <v>Di</v>
      </c>
      <c r="C19" s="136"/>
      <c r="D19" s="136"/>
      <c r="E19" s="136"/>
      <c r="F19" s="137"/>
      <c r="G19" s="138"/>
      <c r="H19" s="136"/>
      <c r="I19" s="139"/>
      <c r="J19" s="140" t="n">
        <f aca="false">(D19-C19-(F19-E19))*24-IF(OR(G19=$N$7,G19=$N$9),-I19,0)-IF(G19=$N$8,I19,0)</f>
        <v>0</v>
      </c>
      <c r="K19" s="141" t="n">
        <f aca="false">IF(H19="Demi-journée ",IF(B19="Lu",$J$5,IF(B19="Ma",$J$6,IF(B19="Me",$J$7,IF(B19="Je",$L$5,IF(B19="Ve",$L$6,IF(B19="Sa",$L$7,IF(B19="Di",$L$8,)))))))/2,0)+IF(H19="Journée entière",IF(B19="Lu",$J$5,IF(B19="Ma",$J$6,IF(B19="Me",$J$7,IF(B19="Je",$L$5,IF(B19="Ve",$L$6,IF(B19="Sa",$L$7,IF(B19="Di",$L$8,))))))),)+IF(B19="Lu",J19-$J$5,IF(B19="Ma",J19-$J$6,IF(B19="Me",J19-$J$7,IF(B19="Je",J19-$L$5,IF(B19="Ve",J19-$L$6,IF(B19="Sa",J19-$L$7,IF(B19="Di",J19-$L$8,)))))))</f>
        <v>0</v>
      </c>
      <c r="L19" s="142" t="n">
        <f aca="false">L18+K19</f>
        <v>0</v>
      </c>
      <c r="M19" s="143"/>
      <c r="N19" s="144"/>
      <c r="O19" s="144"/>
    </row>
    <row r="20" s="69" customFormat="true" ht="22.5" hidden="false" customHeight="true" outlineLevel="0" collapsed="false">
      <c r="A20" s="134" t="n">
        <v>6</v>
      </c>
      <c r="B20" s="145" t="str">
        <f aca="false">IF(B19="Lu","Ma",IF(B19="Ma","Me", IF(B19="Me","Je", IF(B19="Je","Ve", IF(B19="Ve","Sa", IF(B19="Sa","Di", IF(B19="Di","Lu",)))))))</f>
        <v>Lu</v>
      </c>
      <c r="C20" s="136"/>
      <c r="D20" s="136"/>
      <c r="E20" s="136"/>
      <c r="F20" s="137"/>
      <c r="G20" s="138"/>
      <c r="H20" s="136"/>
      <c r="I20" s="139"/>
      <c r="J20" s="140" t="n">
        <f aca="false">(D20-C20-(F20-E20))*24-IF(OR(G20=$N$7,G20=$N$9),-I20,0)-IF(G20=$N$8,I20,0)</f>
        <v>0</v>
      </c>
      <c r="K20" s="141" t="n">
        <f aca="false">IF(H20="Demi-journée ",IF(B20="Lu",$J$5,IF(B20="Ma",$J$6,IF(B20="Me",$J$7,IF(B20="Je",$L$5,IF(B20="Ve",$L$6,IF(B20="Sa",$L$7,IF(B20="Di",$L$8,)))))))/2,0)+IF(H20="Journée entière",IF(B20="Lu",$J$5,IF(B20="Ma",$J$6,IF(B20="Me",$J$7,IF(B20="Je",$L$5,IF(B20="Ve",$L$6,IF(B20="Sa",$L$7,IF(B20="Di",$L$8,))))))),)+IF(B20="Lu",J20-$J$5,IF(B20="Ma",J20-$J$6,IF(B20="Me",J20-$J$7,IF(B20="Je",J20-$L$5,IF(B20="Ve",J20-$L$6,IF(B20="Sa",J20-$L$7,IF(B20="Di",J20-$L$8,)))))))</f>
        <v>0</v>
      </c>
      <c r="L20" s="142" t="n">
        <f aca="false">L19+K20</f>
        <v>0</v>
      </c>
      <c r="M20" s="143"/>
      <c r="N20" s="144"/>
      <c r="O20" s="144"/>
    </row>
    <row r="21" s="69" customFormat="true" ht="22.5" hidden="false" customHeight="true" outlineLevel="0" collapsed="false">
      <c r="A21" s="134" t="n">
        <v>7</v>
      </c>
      <c r="B21" s="145" t="str">
        <f aca="false">IF(B20="Lu","Ma",IF(B20="Ma","Me", IF(B20="Me","Je", IF(B20="Je","Ve", IF(B20="Ve","Sa", IF(B20="Sa","Di", IF(B20="Di","Lu",)))))))</f>
        <v>Ma</v>
      </c>
      <c r="C21" s="136"/>
      <c r="D21" s="136"/>
      <c r="E21" s="136"/>
      <c r="F21" s="137"/>
      <c r="G21" s="138"/>
      <c r="H21" s="136"/>
      <c r="I21" s="139"/>
      <c r="J21" s="140" t="n">
        <f aca="false">(D21-C21-(F21-E21))*24-IF(OR(G21=$N$7,G21=$N$9),-I21,0)-IF(G21=$N$8,I21,0)</f>
        <v>0</v>
      </c>
      <c r="K21" s="141" t="n">
        <f aca="false">IF(H21="Demi-journée ",IF(B21="Lu",$J$5,IF(B21="Ma",$J$6,IF(B21="Me",$J$7,IF(B21="Je",$L$5,IF(B21="Ve",$L$6,IF(B21="Sa",$L$7,IF(B21="Di",$L$8,)))))))/2,0)+IF(H21="Journée entière",IF(B21="Lu",$J$5,IF(B21="Ma",$J$6,IF(B21="Me",$J$7,IF(B21="Je",$L$5,IF(B21="Ve",$L$6,IF(B21="Sa",$L$7,IF(B21="Di",$L$8,))))))),)+IF(B21="Lu",J21-$J$5,IF(B21="Ma",J21-$J$6,IF(B21="Me",J21-$J$7,IF(B21="Je",J21-$L$5,IF(B21="Ve",J21-$L$6,IF(B21="Sa",J21-$L$7,IF(B21="Di",J21-$L$8,)))))))</f>
        <v>0</v>
      </c>
      <c r="L21" s="142" t="n">
        <f aca="false">L20+K21</f>
        <v>0</v>
      </c>
      <c r="M21" s="143"/>
      <c r="N21" s="144"/>
      <c r="O21" s="144"/>
    </row>
    <row r="22" s="69" customFormat="true" ht="22.5" hidden="false" customHeight="true" outlineLevel="0" collapsed="false">
      <c r="A22" s="134" t="n">
        <v>8</v>
      </c>
      <c r="B22" s="145" t="str">
        <f aca="false">IF(B21="Lu","Ma",IF(B21="Ma","Me", IF(B21="Me","Je", IF(B21="Je","Ve", IF(B21="Ve","Sa", IF(B21="Sa","Di", IF(B21="Di","Lu",)))))))</f>
        <v>Me</v>
      </c>
      <c r="C22" s="136"/>
      <c r="D22" s="136"/>
      <c r="E22" s="136"/>
      <c r="F22" s="137"/>
      <c r="G22" s="138"/>
      <c r="H22" s="136"/>
      <c r="I22" s="139"/>
      <c r="J22" s="140" t="n">
        <f aca="false">(D22-C22-(F22-E22))*24-IF(OR(G22=$N$7,G22=$N$9),-I22,0)-IF(G22=$N$8,I22,0)</f>
        <v>0</v>
      </c>
      <c r="K22" s="141" t="n">
        <f aca="false">IF(H22="Demi-journée ",IF(B22="Lu",$J$5,IF(B22="Ma",$J$6,IF(B22="Me",$J$7,IF(B22="Je",$L$5,IF(B22="Ve",$L$6,IF(B22="Sa",$L$7,IF(B22="Di",$L$8,)))))))/2,0)+IF(H22="Journée entière",IF(B22="Lu",$J$5,IF(B22="Ma",$J$6,IF(B22="Me",$J$7,IF(B22="Je",$L$5,IF(B22="Ve",$L$6,IF(B22="Sa",$L$7,IF(B22="Di",$L$8,))))))),)+IF(B22="Lu",J22-$J$5,IF(B22="Ma",J22-$J$6,IF(B22="Me",J22-$J$7,IF(B22="Je",J22-$L$5,IF(B22="Ve",J22-$L$6,IF(B22="Sa",J22-$L$7,IF(B22="Di",J22-$L$8,)))))))</f>
        <v>0</v>
      </c>
      <c r="L22" s="142" t="n">
        <f aca="false">L21+K22</f>
        <v>0</v>
      </c>
      <c r="M22" s="143"/>
      <c r="N22" s="144"/>
      <c r="O22" s="144"/>
    </row>
    <row r="23" s="69" customFormat="true" ht="22.5" hidden="false" customHeight="true" outlineLevel="0" collapsed="false">
      <c r="A23" s="134" t="n">
        <v>9</v>
      </c>
      <c r="B23" s="145" t="str">
        <f aca="false">IF(B22="Lu","Ma",IF(B22="Ma","Me", IF(B22="Me","Je", IF(B22="Je","Ve", IF(B22="Ve","Sa", IF(B22="Sa","Di", IF(B22="Di","Lu",)))))))</f>
        <v>Je</v>
      </c>
      <c r="C23" s="136"/>
      <c r="D23" s="136"/>
      <c r="E23" s="136"/>
      <c r="F23" s="137"/>
      <c r="G23" s="138"/>
      <c r="H23" s="136"/>
      <c r="I23" s="139"/>
      <c r="J23" s="140" t="n">
        <f aca="false">(D23-C23-(F23-E23))*24-IF(OR(G23=$N$7,G23=$N$9),-I23,0)-IF(G23=$N$8,I23,0)</f>
        <v>0</v>
      </c>
      <c r="K23" s="141" t="n">
        <f aca="false">IF(H23="Demi-journée ",IF(B23="Lu",$J$5,IF(B23="Ma",$J$6,IF(B23="Me",$J$7,IF(B23="Je",$L$5,IF(B23="Ve",$L$6,IF(B23="Sa",$L$7,IF(B23="Di",$L$8,)))))))/2,0)+IF(H23="Journée entière",IF(B23="Lu",$J$5,IF(B23="Ma",$J$6,IF(B23="Me",$J$7,IF(B23="Je",$L$5,IF(B23="Ve",$L$6,IF(B23="Sa",$L$7,IF(B23="Di",$L$8,))))))),)+IF(B23="Lu",J23-$J$5,IF(B23="Ma",J23-$J$6,IF(B23="Me",J23-$J$7,IF(B23="Je",J23-$L$5,IF(B23="Ve",J23-$L$6,IF(B23="Sa",J23-$L$7,IF(B23="Di",J23-$L$8,)))))))</f>
        <v>0</v>
      </c>
      <c r="L23" s="142" t="n">
        <f aca="false">L22+K23</f>
        <v>0</v>
      </c>
      <c r="M23" s="143"/>
      <c r="N23" s="144"/>
      <c r="O23" s="144"/>
    </row>
    <row r="24" s="69" customFormat="true" ht="22.5" hidden="false" customHeight="true" outlineLevel="0" collapsed="false">
      <c r="A24" s="134" t="n">
        <v>10</v>
      </c>
      <c r="B24" s="145" t="str">
        <f aca="false">IF(B23="Lu","Ma",IF(B23="Ma","Me", IF(B23="Me","Je", IF(B23="Je","Ve", IF(B23="Ve","Sa", IF(B23="Sa","Di", IF(B23="Di","Lu",)))))))</f>
        <v>Ve</v>
      </c>
      <c r="C24" s="136"/>
      <c r="D24" s="136"/>
      <c r="E24" s="136"/>
      <c r="F24" s="137"/>
      <c r="G24" s="138"/>
      <c r="H24" s="136"/>
      <c r="I24" s="139"/>
      <c r="J24" s="140" t="n">
        <f aca="false">(D24-C24-(F24-E24))*24-IF(OR(G24=$N$7,G24=$N$9),-I24,0)-IF(G24=$N$8,I24,0)</f>
        <v>0</v>
      </c>
      <c r="K24" s="141" t="n">
        <f aca="false">IF(H24="Demi-journée ",IF(B24="Lu",$J$5,IF(B24="Ma",$J$6,IF(B24="Me",$J$7,IF(B24="Je",$L$5,IF(B24="Ve",$L$6,IF(B24="Sa",$L$7,IF(B24="Di",$L$8,)))))))/2,0)+IF(H24="Journée entière",IF(B24="Lu",$J$5,IF(B24="Ma",$J$6,IF(B24="Me",$J$7,IF(B24="Je",$L$5,IF(B24="Ve",$L$6,IF(B24="Sa",$L$7,IF(B24="Di",$L$8,))))))),)+IF(B24="Lu",J24-$J$5,IF(B24="Ma",J24-$J$6,IF(B24="Me",J24-$J$7,IF(B24="Je",J24-$L$5,IF(B24="Ve",J24-$L$6,IF(B24="Sa",J24-$L$7,IF(B24="Di",J24-$L$8,)))))))</f>
        <v>0</v>
      </c>
      <c r="L24" s="142" t="n">
        <f aca="false">L23+K24</f>
        <v>0</v>
      </c>
      <c r="M24" s="143"/>
      <c r="N24" s="144"/>
      <c r="O24" s="144"/>
    </row>
    <row r="25" s="69" customFormat="true" ht="22.5" hidden="false" customHeight="true" outlineLevel="0" collapsed="false">
      <c r="A25" s="134" t="n">
        <v>11</v>
      </c>
      <c r="B25" s="145" t="str">
        <f aca="false">IF(B24="Lu","Ma",IF(B24="Ma","Me", IF(B24="Me","Je", IF(B24="Je","Ve", IF(B24="Ve","Sa", IF(B24="Sa","Di", IF(B24="Di","Lu",)))))))</f>
        <v>Sa</v>
      </c>
      <c r="C25" s="136"/>
      <c r="D25" s="136"/>
      <c r="E25" s="136"/>
      <c r="F25" s="137"/>
      <c r="G25" s="138"/>
      <c r="H25" s="136"/>
      <c r="I25" s="139"/>
      <c r="J25" s="140" t="n">
        <f aca="false">(D25-C25-(F25-E25))*24-IF(OR(G25=$N$7,G25=$N$9),-I25,0)-IF(G25=$N$8,I25,0)</f>
        <v>0</v>
      </c>
      <c r="K25" s="141" t="n">
        <f aca="false">IF(H25="Demi-journée ",IF(B25="Lu",$J$5,IF(B25="Ma",$J$6,IF(B25="Me",$J$7,IF(B25="Je",$L$5,IF(B25="Ve",$L$6,IF(B25="Sa",$L$7,IF(B25="Di",$L$8,)))))))/2,0)+IF(H25="Journée entière",IF(B25="Lu",$J$5,IF(B25="Ma",$J$6,IF(B25="Me",$J$7,IF(B25="Je",$L$5,IF(B25="Ve",$L$6,IF(B25="Sa",$L$7,IF(B25="Di",$L$8,))))))),)+IF(B25="Lu",J25-$J$5,IF(B25="Ma",J25-$J$6,IF(B25="Me",J25-$J$7,IF(B25="Je",J25-$L$5,IF(B25="Ve",J25-$L$6,IF(B25="Sa",J25-$L$7,IF(B25="Di",J25-$L$8,)))))))</f>
        <v>0</v>
      </c>
      <c r="L25" s="142" t="n">
        <f aca="false">L24+K25</f>
        <v>0</v>
      </c>
      <c r="M25" s="146"/>
      <c r="N25" s="147"/>
      <c r="O25" s="147"/>
    </row>
    <row r="26" s="69" customFormat="true" ht="22.5" hidden="false" customHeight="true" outlineLevel="0" collapsed="false">
      <c r="A26" s="134" t="n">
        <v>12</v>
      </c>
      <c r="B26" s="145" t="str">
        <f aca="false">IF(B25="Lu","Ma",IF(B25="Ma","Me", IF(B25="Me","Je", IF(B25="Je","Ve", IF(B25="Ve","Sa", IF(B25="Sa","Di", IF(B25="Di","Lu",)))))))</f>
        <v>Di</v>
      </c>
      <c r="C26" s="136"/>
      <c r="D26" s="136"/>
      <c r="E26" s="136"/>
      <c r="F26" s="137"/>
      <c r="G26" s="138"/>
      <c r="H26" s="136"/>
      <c r="I26" s="139"/>
      <c r="J26" s="140" t="n">
        <f aca="false">(D26-C26-(F26-E26))*24-IF(OR(G26=$N$7,G26=$N$9),-I26,0)-IF(G26=$N$8,I26,0)</f>
        <v>0</v>
      </c>
      <c r="K26" s="141" t="n">
        <f aca="false">IF(H26="Demi-journée ",IF(B26="Lu",$J$5,IF(B26="Ma",$J$6,IF(B26="Me",$J$7,IF(B26="Je",$L$5,IF(B26="Ve",$L$6,IF(B26="Sa",$L$7,IF(B26="Di",$L$8,)))))))/2,0)+IF(H26="Journée entière",IF(B26="Lu",$J$5,IF(B26="Ma",$J$6,IF(B26="Me",$J$7,IF(B26="Je",$L$5,IF(B26="Ve",$L$6,IF(B26="Sa",$L$7,IF(B26="Di",$L$8,))))))),)+IF(B26="Lu",J26-$J$5,IF(B26="Ma",J26-$J$6,IF(B26="Me",J26-$J$7,IF(B26="Je",J26-$L$5,IF(B26="Ve",J26-$L$6,IF(B26="Sa",J26-$L$7,IF(B26="Di",J26-$L$8,)))))))</f>
        <v>0</v>
      </c>
      <c r="L26" s="142" t="n">
        <f aca="false">L25+K26</f>
        <v>0</v>
      </c>
      <c r="M26" s="143"/>
      <c r="N26" s="144"/>
      <c r="O26" s="144"/>
    </row>
    <row r="27" s="69" customFormat="true" ht="22.5" hidden="false" customHeight="true" outlineLevel="0" collapsed="false">
      <c r="A27" s="134" t="n">
        <v>13</v>
      </c>
      <c r="B27" s="145" t="str">
        <f aca="false">IF(B26="Lu","Ma",IF(B26="Ma","Me", IF(B26="Me","Je", IF(B26="Je","Ve", IF(B26="Ve","Sa", IF(B26="Sa","Di", IF(B26="Di","Lu",)))))))</f>
        <v>Lu</v>
      </c>
      <c r="C27" s="136"/>
      <c r="D27" s="136"/>
      <c r="E27" s="136"/>
      <c r="F27" s="137"/>
      <c r="G27" s="138"/>
      <c r="H27" s="136"/>
      <c r="I27" s="139"/>
      <c r="J27" s="140" t="n">
        <f aca="false">(D27-C27-(F27-E27))*24-IF(OR(G27=$N$7,G27=$N$9),-I27,0)-IF(G27=$N$8,I27,0)</f>
        <v>0</v>
      </c>
      <c r="K27" s="141" t="n">
        <f aca="false">IF(H27="Demi-journée ",IF(B27="Lu",$J$5,IF(B27="Ma",$J$6,IF(B27="Me",$J$7,IF(B27="Je",$L$5,IF(B27="Ve",$L$6,IF(B27="Sa",$L$7,IF(B27="Di",$L$8,)))))))/2,0)+IF(H27="Journée entière",IF(B27="Lu",$J$5,IF(B27="Ma",$J$6,IF(B27="Me",$J$7,IF(B27="Je",$L$5,IF(B27="Ve",$L$6,IF(B27="Sa",$L$7,IF(B27="Di",$L$8,))))))),)+IF(B27="Lu",J27-$J$5,IF(B27="Ma",J27-$J$6,IF(B27="Me",J27-$J$7,IF(B27="Je",J27-$L$5,IF(B27="Ve",J27-$L$6,IF(B27="Sa",J27-$L$7,IF(B27="Di",J27-$L$8,)))))))</f>
        <v>0</v>
      </c>
      <c r="L27" s="142" t="n">
        <f aca="false">L26+K27</f>
        <v>0</v>
      </c>
      <c r="M27" s="143"/>
      <c r="N27" s="144"/>
      <c r="O27" s="144"/>
    </row>
    <row r="28" s="69" customFormat="true" ht="22.5" hidden="false" customHeight="true" outlineLevel="0" collapsed="false">
      <c r="A28" s="134" t="n">
        <v>14</v>
      </c>
      <c r="B28" s="145" t="str">
        <f aca="false">IF(B27="Lu","Ma",IF(B27="Ma","Me", IF(B27="Me","Je", IF(B27="Je","Ve", IF(B27="Ve","Sa", IF(B27="Sa","Di", IF(B27="Di","Lu",)))))))</f>
        <v>Ma</v>
      </c>
      <c r="C28" s="136"/>
      <c r="D28" s="136"/>
      <c r="E28" s="136"/>
      <c r="F28" s="137"/>
      <c r="G28" s="138"/>
      <c r="H28" s="136"/>
      <c r="I28" s="139"/>
      <c r="J28" s="140" t="n">
        <f aca="false">(D28-C28-(F28-E28))*24-IF(OR(G28=$N$7,G28=$N$9),-I28,0)-IF(G28=$N$8,I28,0)</f>
        <v>0</v>
      </c>
      <c r="K28" s="141" t="n">
        <f aca="false">IF(H28="Demi-journée ",IF(B28="Lu",$J$5,IF(B28="Ma",$J$6,IF(B28="Me",$J$7,IF(B28="Je",$L$5,IF(B28="Ve",$L$6,IF(B28="Sa",$L$7,IF(B28="Di",$L$8,)))))))/2,0)+IF(H28="Journée entière",IF(B28="Lu",$J$5,IF(B28="Ma",$J$6,IF(B28="Me",$J$7,IF(B28="Je",$L$5,IF(B28="Ve",$L$6,IF(B28="Sa",$L$7,IF(B28="Di",$L$8,))))))),)+IF(B28="Lu",J28-$J$5,IF(B28="Ma",J28-$J$6,IF(B28="Me",J28-$J$7,IF(B28="Je",J28-$L$5,IF(B28="Ve",J28-$L$6,IF(B28="Sa",J28-$L$7,IF(B28="Di",J28-$L$8,)))))))</f>
        <v>0</v>
      </c>
      <c r="L28" s="142" t="n">
        <f aca="false">L27+K28</f>
        <v>0</v>
      </c>
      <c r="M28" s="143"/>
      <c r="N28" s="144"/>
      <c r="O28" s="144"/>
    </row>
    <row r="29" s="69" customFormat="true" ht="22.5" hidden="false" customHeight="true" outlineLevel="0" collapsed="false">
      <c r="A29" s="134" t="n">
        <v>15</v>
      </c>
      <c r="B29" s="145" t="str">
        <f aca="false">IF(B28="Lu","Ma",IF(B28="Ma","Me", IF(B28="Me","Je", IF(B28="Je","Ve", IF(B28="Ve","Sa", IF(B28="Sa","Di", IF(B28="Di","Lu",)))))))</f>
        <v>Me</v>
      </c>
      <c r="C29" s="136"/>
      <c r="D29" s="136"/>
      <c r="E29" s="136"/>
      <c r="F29" s="137"/>
      <c r="G29" s="138"/>
      <c r="H29" s="136"/>
      <c r="I29" s="139"/>
      <c r="J29" s="140" t="n">
        <f aca="false">(D29-C29-(F29-E29))*24-IF(OR(G29=$N$7,G29=$N$9),-I29,0)-IF(G29=$N$8,I29,0)</f>
        <v>0</v>
      </c>
      <c r="K29" s="141" t="n">
        <f aca="false">IF(H29="Demi-journée ",IF(B29="Lu",$J$5,IF(B29="Ma",$J$6,IF(B29="Me",$J$7,IF(B29="Je",$L$5,IF(B29="Ve",$L$6,IF(B29="Sa",$L$7,IF(B29="Di",$L$8,)))))))/2,0)+IF(H29="Journée entière",IF(B29="Lu",$J$5,IF(B29="Ma",$J$6,IF(B29="Me",$J$7,IF(B29="Je",$L$5,IF(B29="Ve",$L$6,IF(B29="Sa",$L$7,IF(B29="Di",$L$8,))))))),)+IF(B29="Lu",J29-$J$5,IF(B29="Ma",J29-$J$6,IF(B29="Me",J29-$J$7,IF(B29="Je",J29-$L$5,IF(B29="Ve",J29-$L$6,IF(B29="Sa",J29-$L$7,IF(B29="Di",J29-$L$8,)))))))</f>
        <v>0</v>
      </c>
      <c r="L29" s="142" t="n">
        <f aca="false">L28+K29</f>
        <v>0</v>
      </c>
      <c r="M29" s="143"/>
      <c r="N29" s="144"/>
      <c r="O29" s="144"/>
    </row>
    <row r="30" s="69" customFormat="true" ht="22.5" hidden="false" customHeight="true" outlineLevel="0" collapsed="false">
      <c r="A30" s="134" t="n">
        <v>16</v>
      </c>
      <c r="B30" s="145" t="str">
        <f aca="false">IF(B29="Lu","Ma",IF(B29="Ma","Me", IF(B29="Me","Je", IF(B29="Je","Ve", IF(B29="Ve","Sa", IF(B29="Sa","Di", IF(B29="Di","Lu",)))))))</f>
        <v>Je</v>
      </c>
      <c r="C30" s="136"/>
      <c r="D30" s="136"/>
      <c r="E30" s="136"/>
      <c r="F30" s="137"/>
      <c r="G30" s="138"/>
      <c r="H30" s="136"/>
      <c r="I30" s="139"/>
      <c r="J30" s="140" t="n">
        <f aca="false">(D30-C30-(F30-E30))*24-IF(OR(G30=$N$7,G30=$N$9),-I30,0)-IF(G30=$N$8,I30,0)</f>
        <v>0</v>
      </c>
      <c r="K30" s="141" t="n">
        <f aca="false">IF(H30="Demi-journée ",IF(B30="Lu",$J$5,IF(B30="Ma",$J$6,IF(B30="Me",$J$7,IF(B30="Je",$L$5,IF(B30="Ve",$L$6,IF(B30="Sa",$L$7,IF(B30="Di",$L$8,)))))))/2,0)+IF(H30="Journée entière",IF(B30="Lu",$J$5,IF(B30="Ma",$J$6,IF(B30="Me",$J$7,IF(B30="Je",$L$5,IF(B30="Ve",$L$6,IF(B30="Sa",$L$7,IF(B30="Di",$L$8,))))))),)+IF(B30="Lu",J30-$J$5,IF(B30="Ma",J30-$J$6,IF(B30="Me",J30-$J$7,IF(B30="Je",J30-$L$5,IF(B30="Ve",J30-$L$6,IF(B30="Sa",J30-$L$7,IF(B30="Di",J30-$L$8,)))))))</f>
        <v>0</v>
      </c>
      <c r="L30" s="142" t="n">
        <f aca="false">L29+K30</f>
        <v>0</v>
      </c>
      <c r="M30" s="143"/>
      <c r="N30" s="144"/>
      <c r="O30" s="144"/>
    </row>
    <row r="31" s="69" customFormat="true" ht="22.5" hidden="false" customHeight="true" outlineLevel="0" collapsed="false">
      <c r="A31" s="134" t="n">
        <v>17</v>
      </c>
      <c r="B31" s="145" t="str">
        <f aca="false">IF(B30="Lu","Ma",IF(B30="Ma","Me", IF(B30="Me","Je", IF(B30="Je","Ve", IF(B30="Ve","Sa", IF(B30="Sa","Di", IF(B30="Di","Lu",)))))))</f>
        <v>Ve</v>
      </c>
      <c r="C31" s="136"/>
      <c r="D31" s="136"/>
      <c r="E31" s="136"/>
      <c r="F31" s="137"/>
      <c r="G31" s="138"/>
      <c r="H31" s="136"/>
      <c r="I31" s="139"/>
      <c r="J31" s="140" t="n">
        <f aca="false">(D31-C31-(F31-E31))*24-IF(OR(G31=$N$7,G31=$N$9),-I31,0)-IF(G31=$N$8,I31,0)</f>
        <v>0</v>
      </c>
      <c r="K31" s="141" t="n">
        <f aca="false">IF(H31="Demi-journée ",IF(B31="Lu",$J$5,IF(B31="Ma",$J$6,IF(B31="Me",$J$7,IF(B31="Je",$L$5,IF(B31="Ve",$L$6,IF(B31="Sa",$L$7,IF(B31="Di",$L$8,)))))))/2,0)+IF(H31="Journée entière",IF(B31="Lu",$J$5,IF(B31="Ma",$J$6,IF(B31="Me",$J$7,IF(B31="Je",$L$5,IF(B31="Ve",$L$6,IF(B31="Sa",$L$7,IF(B31="Di",$L$8,))))))),)+IF(B31="Lu",J31-$J$5,IF(B31="Ma",J31-$J$6,IF(B31="Me",J31-$J$7,IF(B31="Je",J31-$L$5,IF(B31="Ve",J31-$L$6,IF(B31="Sa",J31-$L$7,IF(B31="Di",J31-$L$8,)))))))</f>
        <v>0</v>
      </c>
      <c r="L31" s="142" t="n">
        <f aca="false">L30+K31</f>
        <v>0</v>
      </c>
      <c r="M31" s="143"/>
      <c r="N31" s="144"/>
      <c r="O31" s="144"/>
    </row>
    <row r="32" s="69" customFormat="true" ht="22.5" hidden="false" customHeight="true" outlineLevel="0" collapsed="false">
      <c r="A32" s="134" t="n">
        <v>18</v>
      </c>
      <c r="B32" s="145" t="str">
        <f aca="false">IF(B31="Lu","Ma",IF(B31="Ma","Me", IF(B31="Me","Je", IF(B31="Je","Ve", IF(B31="Ve","Sa", IF(B31="Sa","Di", IF(B31="Di","Lu",)))))))</f>
        <v>Sa</v>
      </c>
      <c r="C32" s="136"/>
      <c r="D32" s="136"/>
      <c r="E32" s="136"/>
      <c r="F32" s="137"/>
      <c r="G32" s="138"/>
      <c r="H32" s="136"/>
      <c r="I32" s="139"/>
      <c r="J32" s="140" t="n">
        <f aca="false">(D32-C32-(F32-E32))*24-IF(OR(G32=$N$7,G32=$N$9),-I32,0)-IF(G32=$N$8,I32,0)</f>
        <v>0</v>
      </c>
      <c r="K32" s="141" t="n">
        <f aca="false">IF(H32="Demi-journée ",IF(B32="Lu",$J$5,IF(B32="Ma",$J$6,IF(B32="Me",$J$7,IF(B32="Je",$L$5,IF(B32="Ve",$L$6,IF(B32="Sa",$L$7,IF(B32="Di",$L$8,)))))))/2,0)+IF(H32="Journée entière",IF(B32="Lu",$J$5,IF(B32="Ma",$J$6,IF(B32="Me",$J$7,IF(B32="Je",$L$5,IF(B32="Ve",$L$6,IF(B32="Sa",$L$7,IF(B32="Di",$L$8,))))))),)+IF(B32="Lu",J32-$J$5,IF(B32="Ma",J32-$J$6,IF(B32="Me",J32-$J$7,IF(B32="Je",J32-$L$5,IF(B32="Ve",J32-$L$6,IF(B32="Sa",J32-$L$7,IF(B32="Di",J32-$L$8,)))))))</f>
        <v>0</v>
      </c>
      <c r="L32" s="142" t="n">
        <f aca="false">L31+K32</f>
        <v>0</v>
      </c>
      <c r="M32" s="143"/>
      <c r="N32" s="144"/>
      <c r="O32" s="144"/>
    </row>
    <row r="33" s="69" customFormat="true" ht="22.5" hidden="false" customHeight="true" outlineLevel="0" collapsed="false">
      <c r="A33" s="134" t="n">
        <v>19</v>
      </c>
      <c r="B33" s="145" t="str">
        <f aca="false">IF(B32="Lu","Ma",IF(B32="Ma","Me", IF(B32="Me","Je", IF(B32="Je","Ve", IF(B32="Ve","Sa", IF(B32="Sa","Di", IF(B32="Di","Lu",)))))))</f>
        <v>Di</v>
      </c>
      <c r="C33" s="136"/>
      <c r="D33" s="136"/>
      <c r="E33" s="136"/>
      <c r="F33" s="137"/>
      <c r="G33" s="138"/>
      <c r="H33" s="136"/>
      <c r="I33" s="139"/>
      <c r="J33" s="140" t="n">
        <f aca="false">(D33-C33-(F33-E33))*24-IF(OR(G33=$N$7,G33=$N$9),-I33,0)-IF(G33=$N$8,I33,0)</f>
        <v>0</v>
      </c>
      <c r="K33" s="141" t="n">
        <f aca="false">IF(H33="Demi-journée ",IF(B33="Lu",$J$5,IF(B33="Ma",$J$6,IF(B33="Me",$J$7,IF(B33="Je",$L$5,IF(B33="Ve",$L$6,IF(B33="Sa",$L$7,IF(B33="Di",$L$8,)))))))/2,0)+IF(H33="Journée entière",IF(B33="Lu",$J$5,IF(B33="Ma",$J$6,IF(B33="Me",$J$7,IF(B33="Je",$L$5,IF(B33="Ve",$L$6,IF(B33="Sa",$L$7,IF(B33="Di",$L$8,))))))),)+IF(B33="Lu",J33-$J$5,IF(B33="Ma",J33-$J$6,IF(B33="Me",J33-$J$7,IF(B33="Je",J33-$L$5,IF(B33="Ve",J33-$L$6,IF(B33="Sa",J33-$L$7,IF(B33="Di",J33-$L$8,)))))))</f>
        <v>0</v>
      </c>
      <c r="L33" s="142" t="n">
        <f aca="false">L32+K33</f>
        <v>0</v>
      </c>
      <c r="M33" s="143"/>
      <c r="N33" s="144"/>
      <c r="O33" s="144"/>
    </row>
    <row r="34" s="69" customFormat="true" ht="22.5" hidden="false" customHeight="true" outlineLevel="0" collapsed="false">
      <c r="A34" s="134" t="n">
        <v>20</v>
      </c>
      <c r="B34" s="145" t="str">
        <f aca="false">IF(B33="Lu","Ma",IF(B33="Ma","Me", IF(B33="Me","Je", IF(B33="Je","Ve", IF(B33="Ve","Sa", IF(B33="Sa","Di", IF(B33="Di","Lu",)))))))</f>
        <v>Lu</v>
      </c>
      <c r="C34" s="136"/>
      <c r="D34" s="136"/>
      <c r="E34" s="136"/>
      <c r="F34" s="137"/>
      <c r="G34" s="138"/>
      <c r="H34" s="136"/>
      <c r="I34" s="139"/>
      <c r="J34" s="140" t="n">
        <f aca="false">(D34-C34-(F34-E34))*24-IF(OR(G34=$N$7,G34=$N$9),-I34,0)-IF(G34=$N$8,I34,0)</f>
        <v>0</v>
      </c>
      <c r="K34" s="141" t="n">
        <f aca="false">IF(H34="Demi-journée ",IF(B34="Lu",$J$5,IF(B34="Ma",$J$6,IF(B34="Me",$J$7,IF(B34="Je",$L$5,IF(B34="Ve",$L$6,IF(B34="Sa",$L$7,IF(B34="Di",$L$8,)))))))/2,0)+IF(H34="Journée entière",IF(B34="Lu",$J$5,IF(B34="Ma",$J$6,IF(B34="Me",$J$7,IF(B34="Je",$L$5,IF(B34="Ve",$L$6,IF(B34="Sa",$L$7,IF(B34="Di",$L$8,))))))),)+IF(B34="Lu",J34-$J$5,IF(B34="Ma",J34-$J$6,IF(B34="Me",J34-$J$7,IF(B34="Je",J34-$L$5,IF(B34="Ve",J34-$L$6,IF(B34="Sa",J34-$L$7,IF(B34="Di",J34-$L$8,)))))))</f>
        <v>0</v>
      </c>
      <c r="L34" s="142" t="n">
        <f aca="false">L33+K34</f>
        <v>0</v>
      </c>
      <c r="M34" s="143"/>
      <c r="N34" s="144"/>
      <c r="O34" s="144"/>
    </row>
    <row r="35" s="69" customFormat="true" ht="22.5" hidden="false" customHeight="true" outlineLevel="0" collapsed="false">
      <c r="A35" s="134" t="n">
        <v>21</v>
      </c>
      <c r="B35" s="145" t="str">
        <f aca="false">IF(B34="Lu","Ma",IF(B34="Ma","Me", IF(B34="Me","Je", IF(B34="Je","Ve", IF(B34="Ve","Sa", IF(B34="Sa","Di", IF(B34="Di","Lu",)))))))</f>
        <v>Ma</v>
      </c>
      <c r="C35" s="136"/>
      <c r="D35" s="136"/>
      <c r="E35" s="136"/>
      <c r="F35" s="137"/>
      <c r="G35" s="138"/>
      <c r="H35" s="136"/>
      <c r="I35" s="139"/>
      <c r="J35" s="140" t="n">
        <f aca="false">(D35-C35-(F35-E35))*24-IF(OR(G35=$N$7,G35=$N$9),-I35,0)-IF(G35=$N$8,I35,0)</f>
        <v>0</v>
      </c>
      <c r="K35" s="141" t="n">
        <f aca="false">IF(H35="Demi-journée ",IF(B35="Lu",$J$5,IF(B35="Ma",$J$6,IF(B35="Me",$J$7,IF(B35="Je",$L$5,IF(B35="Ve",$L$6,IF(B35="Sa",$L$7,IF(B35="Di",$L$8,)))))))/2,0)+IF(H35="Journée entière",IF(B35="Lu",$J$5,IF(B35="Ma",$J$6,IF(B35="Me",$J$7,IF(B35="Je",$L$5,IF(B35="Ve",$L$6,IF(B35="Sa",$L$7,IF(B35="Di",$L$8,))))))),)+IF(B35="Lu",J35-$J$5,IF(B35="Ma",J35-$J$6,IF(B35="Me",J35-$J$7,IF(B35="Je",J35-$L$5,IF(B35="Ve",J35-$L$6,IF(B35="Sa",J35-$L$7,IF(B35="Di",J35-$L$8,)))))))</f>
        <v>0</v>
      </c>
      <c r="L35" s="142" t="n">
        <f aca="false">L34+K35</f>
        <v>0</v>
      </c>
      <c r="M35" s="143"/>
      <c r="N35" s="144"/>
      <c r="O35" s="144"/>
    </row>
    <row r="36" s="69" customFormat="true" ht="22.5" hidden="false" customHeight="true" outlineLevel="0" collapsed="false">
      <c r="A36" s="134" t="n">
        <v>22</v>
      </c>
      <c r="B36" s="145" t="str">
        <f aca="false">IF(B35="Lu","Ma",IF(B35="Ma","Me", IF(B35="Me","Je", IF(B35="Je","Ve", IF(B35="Ve","Sa", IF(B35="Sa","Di", IF(B35="Di","Lu",)))))))</f>
        <v>Me</v>
      </c>
      <c r="C36" s="136"/>
      <c r="D36" s="136"/>
      <c r="E36" s="136"/>
      <c r="F36" s="137"/>
      <c r="G36" s="138"/>
      <c r="H36" s="136"/>
      <c r="I36" s="139"/>
      <c r="J36" s="140" t="n">
        <f aca="false">(D36-C36-(F36-E36))*24-IF(OR(G36=$N$7,G36=$N$9),-I36,0)-IF(G36=$N$8,I36,0)</f>
        <v>0</v>
      </c>
      <c r="K36" s="141" t="n">
        <f aca="false">IF(H36="Demi-journée ",IF(B36="Lu",$J$5,IF(B36="Ma",$J$6,IF(B36="Me",$J$7,IF(B36="Je",$L$5,IF(B36="Ve",$L$6,IF(B36="Sa",$L$7,IF(B36="Di",$L$8,)))))))/2,0)+IF(H36="Journée entière",IF(B36="Lu",$J$5,IF(B36="Ma",$J$6,IF(B36="Me",$J$7,IF(B36="Je",$L$5,IF(B36="Ve",$L$6,IF(B36="Sa",$L$7,IF(B36="Di",$L$8,))))))),)+IF(B36="Lu",J36-$J$5,IF(B36="Ma",J36-$J$6,IF(B36="Me",J36-$J$7,IF(B36="Je",J36-$L$5,IF(B36="Ve",J36-$L$6,IF(B36="Sa",J36-$L$7,IF(B36="Di",J36-$L$8,)))))))</f>
        <v>0</v>
      </c>
      <c r="L36" s="142" t="n">
        <f aca="false">L35+K36</f>
        <v>0</v>
      </c>
      <c r="M36" s="143"/>
      <c r="N36" s="144"/>
      <c r="O36" s="144"/>
    </row>
    <row r="37" s="69" customFormat="true" ht="22.5" hidden="false" customHeight="true" outlineLevel="0" collapsed="false">
      <c r="A37" s="134" t="n">
        <v>23</v>
      </c>
      <c r="B37" s="145" t="str">
        <f aca="false">IF(B36="Lu","Ma",IF(B36="Ma","Me", IF(B36="Me","Je", IF(B36="Je","Ve", IF(B36="Ve","Sa", IF(B36="Sa","Di", IF(B36="Di","Lu",)))))))</f>
        <v>Je</v>
      </c>
      <c r="C37" s="136"/>
      <c r="D37" s="136"/>
      <c r="E37" s="136"/>
      <c r="F37" s="137"/>
      <c r="G37" s="138"/>
      <c r="H37" s="136"/>
      <c r="I37" s="139"/>
      <c r="J37" s="140" t="n">
        <f aca="false">(D37-C37-(F37-E37))*24-IF(OR(G37=$N$7,G37=$N$9),-I37,0)-IF(G37=$N$8,I37,0)</f>
        <v>0</v>
      </c>
      <c r="K37" s="141" t="n">
        <f aca="false">IF(H37="Demi-journée ",IF(B37="Lu",$J$5,IF(B37="Ma",$J$6,IF(B37="Me",$J$7,IF(B37="Je",$L$5,IF(B37="Ve",$L$6,IF(B37="Sa",$L$7,IF(B37="Di",$L$8,)))))))/2,0)+IF(H37="Journée entière",IF(B37="Lu",$J$5,IF(B37="Ma",$J$6,IF(B37="Me",$J$7,IF(B37="Je",$L$5,IF(B37="Ve",$L$6,IF(B37="Sa",$L$7,IF(B37="Di",$L$8,))))))),)+IF(B37="Lu",J37-$J$5,IF(B37="Ma",J37-$J$6,IF(B37="Me",J37-$J$7,IF(B37="Je",J37-$L$5,IF(B37="Ve",J37-$L$6,IF(B37="Sa",J37-$L$7,IF(B37="Di",J37-$L$8,)))))))</f>
        <v>0</v>
      </c>
      <c r="L37" s="142" t="n">
        <f aca="false">L36+K37</f>
        <v>0</v>
      </c>
      <c r="M37" s="143"/>
      <c r="N37" s="144"/>
      <c r="O37" s="144"/>
    </row>
    <row r="38" s="69" customFormat="true" ht="22.5" hidden="false" customHeight="true" outlineLevel="0" collapsed="false">
      <c r="A38" s="134" t="n">
        <v>24</v>
      </c>
      <c r="B38" s="145" t="str">
        <f aca="false">IF(B37="Lu","Ma",IF(B37="Ma","Me", IF(B37="Me","Je", IF(B37="Je","Ve", IF(B37="Ve","Sa", IF(B37="Sa","Di", IF(B37="Di","Lu",)))))))</f>
        <v>Ve</v>
      </c>
      <c r="C38" s="136"/>
      <c r="D38" s="136"/>
      <c r="E38" s="136"/>
      <c r="F38" s="137"/>
      <c r="G38" s="138"/>
      <c r="H38" s="136"/>
      <c r="I38" s="139"/>
      <c r="J38" s="140" t="n">
        <f aca="false">(D38-C38-(F38-E38))*24-IF(OR(G38=$N$7,G38=$N$9),-I38,0)-IF(G38=$N$8,I38,0)</f>
        <v>0</v>
      </c>
      <c r="K38" s="141" t="n">
        <f aca="false">IF(H38="Demi-journée ",IF(B38="Lu",$J$5,IF(B38="Ma",$J$6,IF(B38="Me",$J$7,IF(B38="Je",$L$5,IF(B38="Ve",$L$6,IF(B38="Sa",$L$7,IF(B38="Di",$L$8,)))))))/2,0)+IF(H38="Journée entière",IF(B38="Lu",$J$5,IF(B38="Ma",$J$6,IF(B38="Me",$J$7,IF(B38="Je",$L$5,IF(B38="Ve",$L$6,IF(B38="Sa",$L$7,IF(B38="Di",$L$8,))))))),)+IF(B38="Lu",J38-$J$5,IF(B38="Ma",J38-$J$6,IF(B38="Me",J38-$J$7,IF(B38="Je",J38-$L$5,IF(B38="Ve",J38-$L$6,IF(B38="Sa",J38-$L$7,IF(B38="Di",J38-$L$8,)))))))</f>
        <v>0</v>
      </c>
      <c r="L38" s="142" t="n">
        <f aca="false">L37+K38</f>
        <v>0</v>
      </c>
      <c r="M38" s="143"/>
      <c r="N38" s="144"/>
      <c r="O38" s="144"/>
    </row>
    <row r="39" s="69" customFormat="true" ht="22.5" hidden="false" customHeight="true" outlineLevel="0" collapsed="false">
      <c r="A39" s="134" t="n">
        <v>25</v>
      </c>
      <c r="B39" s="145" t="str">
        <f aca="false">IF(B38="Lu","Ma",IF(B38="Ma","Me", IF(B38="Me","Je", IF(B38="Je","Ve", IF(B38="Ve","Sa", IF(B38="Sa","Di", IF(B38="Di","Lu",)))))))</f>
        <v>Sa</v>
      </c>
      <c r="C39" s="136"/>
      <c r="D39" s="136"/>
      <c r="E39" s="136"/>
      <c r="F39" s="137"/>
      <c r="G39" s="138"/>
      <c r="H39" s="136"/>
      <c r="I39" s="139"/>
      <c r="J39" s="140" t="n">
        <f aca="false">(D39-C39-(F39-E39))*24-IF(OR(G39=$N$7,G39=$N$9),-I39,0)-IF(G39=$N$8,I39,0)</f>
        <v>0</v>
      </c>
      <c r="K39" s="141" t="n">
        <f aca="false">IF(H39="Demi-journée ",IF(B39="Lu",$J$5,IF(B39="Ma",$J$6,IF(B39="Me",$J$7,IF(B39="Je",$L$5,IF(B39="Ve",$L$6,IF(B39="Sa",$L$7,IF(B39="Di",$L$8,)))))))/2,0)+IF(H39="Journée entière",IF(B39="Lu",$J$5,IF(B39="Ma",$J$6,IF(B39="Me",$J$7,IF(B39="Je",$L$5,IF(B39="Ve",$L$6,IF(B39="Sa",$L$7,IF(B39="Di",$L$8,))))))),)+IF(B39="Lu",J39-$J$5,IF(B39="Ma",J39-$J$6,IF(B39="Me",J39-$J$7,IF(B39="Je",J39-$L$5,IF(B39="Ve",J39-$L$6,IF(B39="Sa",J39-$L$7,IF(B39="Di",J39-$L$8,)))))))</f>
        <v>0</v>
      </c>
      <c r="L39" s="142" t="n">
        <f aca="false">L38+K39</f>
        <v>0</v>
      </c>
      <c r="M39" s="143"/>
      <c r="N39" s="144"/>
      <c r="O39" s="144"/>
    </row>
    <row r="40" s="69" customFormat="true" ht="22.5" hidden="false" customHeight="true" outlineLevel="0" collapsed="false">
      <c r="A40" s="134" t="n">
        <v>26</v>
      </c>
      <c r="B40" s="145" t="str">
        <f aca="false">IF(B39="Lu","Ma",IF(B39="Ma","Me", IF(B39="Me","Je", IF(B39="Je","Ve", IF(B39="Ve","Sa", IF(B39="Sa","Di", IF(B39="Di","Lu",)))))))</f>
        <v>Di</v>
      </c>
      <c r="C40" s="136"/>
      <c r="D40" s="136"/>
      <c r="E40" s="136"/>
      <c r="F40" s="137"/>
      <c r="G40" s="138"/>
      <c r="H40" s="136"/>
      <c r="I40" s="139"/>
      <c r="J40" s="140" t="n">
        <f aca="false">(D40-C40-(F40-E40))*24-IF(OR(G40=$N$7,G40=$N$9),-I40,0)-IF(G40=$N$8,I40,0)</f>
        <v>0</v>
      </c>
      <c r="K40" s="141" t="n">
        <f aca="false">IF(H40="Demi-journée ",IF(B40="Lu",$J$5,IF(B40="Ma",$J$6,IF(B40="Me",$J$7,IF(B40="Je",$L$5,IF(B40="Ve",$L$6,IF(B40="Sa",$L$7,IF(B40="Di",$L$8,)))))))/2,0)+IF(H40="Journée entière",IF(B40="Lu",$J$5,IF(B40="Ma",$J$6,IF(B40="Me",$J$7,IF(B40="Je",$L$5,IF(B40="Ve",$L$6,IF(B40="Sa",$L$7,IF(B40="Di",$L$8,))))))),)+IF(B40="Lu",J40-$J$5,IF(B40="Ma",J40-$J$6,IF(B40="Me",J40-$J$7,IF(B40="Je",J40-$L$5,IF(B40="Ve",J40-$L$6,IF(B40="Sa",J40-$L$7,IF(B40="Di",J40-$L$8,)))))))</f>
        <v>0</v>
      </c>
      <c r="L40" s="142" t="n">
        <f aca="false">L39+K40</f>
        <v>0</v>
      </c>
      <c r="M40" s="143"/>
      <c r="N40" s="144"/>
      <c r="O40" s="144"/>
    </row>
    <row r="41" s="69" customFormat="true" ht="22.5" hidden="false" customHeight="true" outlineLevel="0" collapsed="false">
      <c r="A41" s="134" t="n">
        <v>27</v>
      </c>
      <c r="B41" s="145" t="str">
        <f aca="false">IF(B40="Lu","Ma",IF(B40="Ma","Me", IF(B40="Me","Je", IF(B40="Je","Ve", IF(B40="Ve","Sa", IF(B40="Sa","Di", IF(B40="Di","Lu",)))))))</f>
        <v>Lu</v>
      </c>
      <c r="C41" s="136"/>
      <c r="D41" s="136"/>
      <c r="E41" s="136"/>
      <c r="F41" s="137"/>
      <c r="G41" s="138"/>
      <c r="H41" s="136"/>
      <c r="I41" s="139"/>
      <c r="J41" s="140" t="n">
        <f aca="false">(D41-C41-(F41-E41))*24-IF(OR(G41=$N$7,G41=$N$9),-I41,0)-IF(G41=$N$8,I41,0)</f>
        <v>0</v>
      </c>
      <c r="K41" s="141" t="n">
        <f aca="false">IF(H41="Demi-journée ",IF(B41="Lu",$J$5,IF(B41="Ma",$J$6,IF(B41="Me",$J$7,IF(B41="Je",$L$5,IF(B41="Ve",$L$6,IF(B41="Sa",$L$7,IF(B41="Di",$L$8,)))))))/2,0)+IF(H41="Journée entière",IF(B41="Lu",$J$5,IF(B41="Ma",$J$6,IF(B41="Me",$J$7,IF(B41="Je",$L$5,IF(B41="Ve",$L$6,IF(B41="Sa",$L$7,IF(B41="Di",$L$8,))))))),)+IF(B41="Lu",J41-$J$5,IF(B41="Ma",J41-$J$6,IF(B41="Me",J41-$J$7,IF(B41="Je",J41-$L$5,IF(B41="Ve",J41-$L$6,IF(B41="Sa",J41-$L$7,IF(B41="Di",J41-$L$8,)))))))</f>
        <v>0</v>
      </c>
      <c r="L41" s="142" t="n">
        <f aca="false">L40+K41</f>
        <v>0</v>
      </c>
      <c r="M41" s="143"/>
      <c r="N41" s="144"/>
      <c r="O41" s="144"/>
    </row>
    <row r="42" s="69" customFormat="true" ht="22.5" hidden="false" customHeight="true" outlineLevel="0" collapsed="false">
      <c r="A42" s="134" t="n">
        <v>28</v>
      </c>
      <c r="B42" s="145" t="str">
        <f aca="false">IF(B41="Lu","Ma",IF(B41="Ma","Me", IF(B41="Me","Je", IF(B41="Je","Ve", IF(B41="Ve","Sa", IF(B41="Sa","Di", IF(B41="Di","Lu",)))))))</f>
        <v>Ma</v>
      </c>
      <c r="C42" s="136"/>
      <c r="D42" s="136"/>
      <c r="E42" s="136"/>
      <c r="F42" s="137"/>
      <c r="G42" s="138"/>
      <c r="H42" s="136"/>
      <c r="I42" s="139"/>
      <c r="J42" s="140" t="n">
        <f aca="false">(D42-C42-(F42-E42))*24-IF(OR(G42=$N$7,G42=$N$9),-I42,0)-IF(G42=$N$8,I42,0)</f>
        <v>0</v>
      </c>
      <c r="K42" s="141" t="n">
        <f aca="false">IF(H42="Demi-journée ",IF(B42="Lu",$J$5,IF(B42="Ma",$J$6,IF(B42="Me",$J$7,IF(B42="Je",$L$5,IF(B42="Ve",$L$6,IF(B42="Sa",$L$7,IF(B42="Di",$L$8,)))))))/2,0)+IF(H42="Journée entière",IF(B42="Lu",$J$5,IF(B42="Ma",$J$6,IF(B42="Me",$J$7,IF(B42="Je",$L$5,IF(B42="Ve",$L$6,IF(B42="Sa",$L$7,IF(B42="Di",$L$8,))))))),)+IF(B42="Lu",J42-$J$5,IF(B42="Ma",J42-$J$6,IF(B42="Me",J42-$J$7,IF(B42="Je",J42-$L$5,IF(B42="Ve",J42-$L$6,IF(B42="Sa",J42-$L$7,IF(B42="Di",J42-$L$8,)))))))</f>
        <v>0</v>
      </c>
      <c r="L42" s="142" t="n">
        <f aca="false">L41+K42</f>
        <v>0</v>
      </c>
      <c r="M42" s="143"/>
      <c r="N42" s="144"/>
      <c r="O42" s="144"/>
    </row>
    <row r="43" s="69" customFormat="true" ht="22.5" hidden="false" customHeight="true" outlineLevel="0" collapsed="false">
      <c r="A43" s="134" t="n">
        <v>29</v>
      </c>
      <c r="B43" s="145" t="str">
        <f aca="false">IF(B42="Lu","Ma",IF(B42="Ma","Me", IF(B42="Me","Je", IF(B42="Je","Ve", IF(B42="Ve","Sa", IF(B42="Sa","Di", IF(B42="Di","Lu",)))))))</f>
        <v>Me</v>
      </c>
      <c r="C43" s="136"/>
      <c r="D43" s="136"/>
      <c r="E43" s="136"/>
      <c r="F43" s="137"/>
      <c r="G43" s="138"/>
      <c r="H43" s="136"/>
      <c r="I43" s="139"/>
      <c r="J43" s="140" t="n">
        <f aca="false">(D43-C43-(F43-E43))*24-IF(OR(G43=$N$7,G43=$N$9),-I43,0)-IF(G43=$N$8,I43,0)</f>
        <v>0</v>
      </c>
      <c r="K43" s="141" t="n">
        <f aca="false">IF(H43="Demi-journée ",IF(B43="Lu",$J$5,IF(B43="Ma",$J$6,IF(B43="Me",$J$7,IF(B43="Je",$L$5,IF(B43="Ve",$L$6,IF(B43="Sa",$L$7,IF(B43="Di",$L$8,)))))))/2,0)+IF(H43="Journée entière",IF(B43="Lu",$J$5,IF(B43="Ma",$J$6,IF(B43="Me",$J$7,IF(B43="Je",$L$5,IF(B43="Ve",$L$6,IF(B43="Sa",$L$7,IF(B43="Di",$L$8,))))))),)+IF(B43="Lu",J43-$J$5,IF(B43="Ma",J43-$J$6,IF(B43="Me",J43-$J$7,IF(B43="Je",J43-$L$5,IF(B43="Ve",J43-$L$6,IF(B43="Sa",J43-$L$7,IF(B43="Di",J43-$L$8,)))))))</f>
        <v>0</v>
      </c>
      <c r="L43" s="142" t="n">
        <f aca="false">L42+K43</f>
        <v>0</v>
      </c>
      <c r="M43" s="143"/>
      <c r="N43" s="144"/>
      <c r="O43" s="144"/>
    </row>
    <row r="44" s="69" customFormat="true" ht="22.5" hidden="false" customHeight="true" outlineLevel="0" collapsed="false">
      <c r="A44" s="134" t="n">
        <v>30</v>
      </c>
      <c r="B44" s="145" t="str">
        <f aca="false">IF(B43="Lu","Ma",IF(B43="Ma","Me", IF(B43="Me","Je", IF(B43="Je","Ve", IF(B43="Ve","Sa", IF(B43="Sa","Di", IF(B43="Di","Lu",)))))))</f>
        <v>Je</v>
      </c>
      <c r="C44" s="136"/>
      <c r="D44" s="136"/>
      <c r="E44" s="136"/>
      <c r="F44" s="137"/>
      <c r="G44" s="138"/>
      <c r="H44" s="136"/>
      <c r="I44" s="139"/>
      <c r="J44" s="140" t="n">
        <f aca="false">(D44-C44-(F44-E44))*24-IF(OR(G44=$N$7,G44=$N$9),-I44,0)-IF(G44=$N$8,I44,0)</f>
        <v>0</v>
      </c>
      <c r="K44" s="141" t="n">
        <f aca="false">IF(H44="Demi-journée ",IF(B44="Lu",$J$5,IF(B44="Ma",$J$6,IF(B44="Me",$J$7,IF(B44="Je",$L$5,IF(B44="Ve",$L$6,IF(B44="Sa",$L$7,IF(B44="Di",$L$8,)))))))/2,0)+IF(H44="Journée entière",IF(B44="Lu",$J$5,IF(B44="Ma",$J$6,IF(B44="Me",$J$7,IF(B44="Je",$L$5,IF(B44="Ve",$L$6,IF(B44="Sa",$L$7,IF(B44="Di",$L$8,))))))),)+IF(B44="Lu",J44-$J$5,IF(B44="Ma",J44-$J$6,IF(B44="Me",J44-$J$7,IF(B44="Je",J44-$L$5,IF(B44="Ve",J44-$L$6,IF(B44="Sa",J44-$L$7,IF(B44="Di",J44-$L$8,)))))))</f>
        <v>0</v>
      </c>
      <c r="L44" s="142" t="n">
        <f aca="false">L43+K44</f>
        <v>0</v>
      </c>
      <c r="M44" s="143"/>
      <c r="N44" s="144"/>
      <c r="O44" s="144"/>
    </row>
    <row r="45" s="69" customFormat="true" ht="22.5" hidden="false" customHeight="true" outlineLevel="0" collapsed="false">
      <c r="A45" s="148" t="n">
        <v>31</v>
      </c>
      <c r="B45" s="149" t="str">
        <f aca="false">IF(B44="Lu","Ma",IF(B44="Ma","Me", IF(B44="Me","Je", IF(B44="Je","Ve", IF(B44="Ve","Sa", IF(B44="Sa","Di", IF(B44="Di","Lu",)))))))</f>
        <v>Ve</v>
      </c>
      <c r="C45" s="150"/>
      <c r="D45" s="150"/>
      <c r="E45" s="150"/>
      <c r="F45" s="151"/>
      <c r="G45" s="152"/>
      <c r="H45" s="150"/>
      <c r="I45" s="95"/>
      <c r="J45" s="153" t="n">
        <f aca="false">(D45-C45-(F45-E45))*24-IF(OR(G45=$N$7,G45=$N$9),-I45,0)-IF(G45=$N$8,I45,0)</f>
        <v>0</v>
      </c>
      <c r="K45" s="154" t="n">
        <f aca="false">IF(H45="Demi-journée ",IF(B45="Lu",$J$5,IF(B45="Ma",$J$6,IF(B45="Me",$J$7,IF(B45="Je",$L$5,IF(B45="Ve",$L$6,IF(B45="Sa",$L$7,IF(B45="Di",$L$8,)))))))/2,0)+IF(H45="Journée entière",IF(B45="Lu",$J$5,IF(B45="Ma",$J$6,IF(B45="Me",$J$7,IF(B45="Je",$L$5,IF(B45="Ve",$L$6,IF(B45="Sa",$L$7,IF(B45="Di",$L$8,))))))),)+IF(B45="Lu",J45-$J$5,IF(B45="Ma",J45-$J$6,IF(B45="Me",J45-$J$7,IF(B45="Je",J45-$L$5,IF(B45="Ve",J45-$L$6,IF(B45="Sa",J45-$L$7,IF(B45="Di",J45-$L$8,)))))))</f>
        <v>0</v>
      </c>
      <c r="L45" s="155" t="n">
        <f aca="false">L44+K45</f>
        <v>0</v>
      </c>
      <c r="M45" s="143"/>
      <c r="N45" s="156"/>
      <c r="O45" s="156"/>
    </row>
    <row r="46" s="69" customFormat="true" ht="22.5" hidden="false" customHeight="true" outlineLevel="0" collapsed="false">
      <c r="A46" s="157"/>
      <c r="B46" s="158"/>
      <c r="C46" s="159"/>
      <c r="D46" s="159"/>
      <c r="E46" s="159"/>
      <c r="F46" s="159"/>
      <c r="G46" s="160"/>
      <c r="H46" s="160"/>
      <c r="I46" s="159"/>
      <c r="J46" s="161"/>
      <c r="K46" s="162"/>
      <c r="L46" s="162"/>
      <c r="M46" s="143"/>
      <c r="N46" s="163"/>
      <c r="O46" s="163"/>
    </row>
    <row r="47" s="69" customFormat="true" ht="20.25" hidden="false" customHeight="false" outlineLevel="0" collapsed="false">
      <c r="A47" s="158"/>
      <c r="B47" s="158"/>
      <c r="C47" s="158"/>
      <c r="D47" s="158"/>
      <c r="E47" s="158"/>
      <c r="F47" s="158"/>
      <c r="G47" s="158"/>
      <c r="H47" s="158"/>
      <c r="I47" s="158"/>
      <c r="J47" s="164"/>
      <c r="K47" s="164"/>
      <c r="L47" s="161"/>
      <c r="M47" s="158"/>
      <c r="N47" s="158"/>
      <c r="O47" s="158"/>
    </row>
    <row r="48" s="69" customFormat="true" ht="20.25" hidden="false" customHeight="false" outlineLevel="0" collapsed="false">
      <c r="A48" s="165" t="s">
        <v>90</v>
      </c>
      <c r="B48" s="158"/>
      <c r="C48" s="158"/>
      <c r="D48" s="158"/>
      <c r="E48" s="158"/>
      <c r="F48" s="158"/>
      <c r="G48" s="158"/>
      <c r="H48" s="158"/>
      <c r="I48" s="158"/>
      <c r="J48" s="164"/>
      <c r="K48" s="164"/>
      <c r="L48" s="166" t="n">
        <f aca="false">L45</f>
        <v>0</v>
      </c>
      <c r="M48" s="158"/>
      <c r="N48" s="158"/>
      <c r="O48" s="158"/>
    </row>
    <row r="49" s="74" customFormat="true" ht="19.5" hidden="false" customHeight="false" outlineLevel="0" collapsed="false">
      <c r="A49" s="167"/>
      <c r="B49" s="143"/>
      <c r="C49" s="143"/>
      <c r="D49" s="143"/>
      <c r="E49" s="143"/>
      <c r="F49" s="143"/>
      <c r="G49" s="143"/>
      <c r="H49" s="143"/>
      <c r="I49" s="143"/>
      <c r="J49" s="132"/>
      <c r="K49" s="132"/>
      <c r="L49" s="162"/>
      <c r="M49" s="143"/>
      <c r="N49" s="143"/>
      <c r="O49" s="143"/>
    </row>
    <row r="50" s="69" customFormat="true" ht="19.5" hidden="false" customHeight="false" outlineLevel="0" collapsed="false">
      <c r="A50" s="158"/>
      <c r="B50" s="158"/>
      <c r="C50" s="158"/>
      <c r="D50" s="158"/>
      <c r="E50" s="158"/>
      <c r="F50" s="158"/>
      <c r="G50" s="158"/>
      <c r="H50" s="158"/>
      <c r="I50" s="158"/>
      <c r="J50" s="164"/>
      <c r="K50" s="164"/>
      <c r="L50" s="164"/>
      <c r="M50" s="158"/>
      <c r="N50" s="158"/>
      <c r="O50" s="158"/>
    </row>
    <row r="51" s="69" customFormat="true" ht="19.5" hidden="false" customHeight="false" outlineLevel="0" collapsed="false">
      <c r="A51" s="165" t="s">
        <v>91</v>
      </c>
      <c r="B51" s="158"/>
      <c r="C51" s="158"/>
      <c r="D51" s="158"/>
      <c r="E51" s="158"/>
      <c r="F51" s="158"/>
      <c r="G51" s="158"/>
      <c r="H51" s="158"/>
      <c r="I51" s="158"/>
      <c r="J51" s="164"/>
      <c r="K51" s="164"/>
      <c r="L51" s="164"/>
      <c r="M51" s="158"/>
      <c r="N51" s="158"/>
      <c r="O51" s="158"/>
    </row>
    <row r="52" s="69" customFormat="true" ht="19.5" hidden="false" customHeight="false" outlineLevel="0" collapsed="false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</row>
    <row r="53" s="69" customFormat="true" ht="19.5" hidden="false" customHeight="false" outlineLevel="0" collapsed="false"/>
    <row r="54" s="69" customFormat="true" ht="19.5" hidden="false" customHeight="false" outlineLevel="0" collapsed="false">
      <c r="A54" s="168"/>
      <c r="B54" s="168"/>
      <c r="C54" s="168"/>
      <c r="D54" s="168"/>
      <c r="E54" s="168"/>
      <c r="F54" s="168"/>
    </row>
    <row r="55" s="69" customFormat="true" ht="19.5" hidden="false" customHeight="false" outlineLevel="0" collapsed="false"/>
    <row r="56" s="69" customFormat="true" ht="19.5" hidden="false" customHeight="false" outlineLevel="0" collapsed="false"/>
    <row r="57" s="69" customFormat="true" ht="19.5" hidden="false" customHeight="false" outlineLevel="0" collapsed="false"/>
    <row r="58" s="69" customFormat="true" ht="19.5" hidden="false" customHeight="false" outlineLevel="0" collapsed="false"/>
    <row r="59" s="69" customFormat="true" ht="19.5" hidden="false" customHeight="false" outlineLevel="0" collapsed="false"/>
    <row r="60" s="69" customFormat="true" ht="19.5" hidden="false" customHeight="false" outlineLevel="0" collapsed="false"/>
    <row r="61" s="69" customFormat="true" ht="19.5" hidden="false" customHeight="false" outlineLevel="0" collapsed="false"/>
    <row r="62" s="69" customFormat="true" ht="19.5" hidden="false" customHeight="false" outlineLevel="0" collapsed="false"/>
    <row r="63" s="69" customFormat="true" ht="19.5" hidden="false" customHeight="false" outlineLevel="0" collapsed="false"/>
    <row r="64" s="69" customFormat="true" ht="19.5" hidden="false" customHeight="false" outlineLevel="0" collapsed="false"/>
    <row r="65" s="69" customFormat="true" ht="19.5" hidden="false" customHeight="false" outlineLevel="0" collapsed="false"/>
    <row r="66" s="69" customFormat="true" ht="19.5" hidden="false" customHeight="false" outlineLevel="0" collapsed="false"/>
    <row r="67" s="69" customFormat="true" ht="19.5" hidden="false" customHeight="false" outlineLevel="0" collapsed="false"/>
    <row r="68" s="69" customFormat="true" ht="19.5" hidden="false" customHeight="false" outlineLevel="0" collapsed="false"/>
    <row r="69" s="69" customFormat="true" ht="19.5" hidden="false" customHeight="false" outlineLevel="0" collapsed="false"/>
    <row r="70" s="69" customFormat="true" ht="19.5" hidden="false" customHeight="false" outlineLevel="0" collapsed="false"/>
    <row r="71" s="69" customFormat="true" ht="19.5" hidden="false" customHeight="false" outlineLevel="0" collapsed="false"/>
    <row r="72" s="69" customFormat="true" ht="19.5" hidden="false" customHeight="false" outlineLevel="0" collapsed="false"/>
    <row r="73" s="69" customFormat="true" ht="19.5" hidden="false" customHeight="false" outlineLevel="0" collapsed="false"/>
    <row r="74" s="69" customFormat="true" ht="19.5" hidden="false" customHeight="false" outlineLevel="0" collapsed="false"/>
    <row r="75" s="69" customFormat="true" ht="19.5" hidden="false" customHeight="false" outlineLevel="0" collapsed="false"/>
    <row r="76" s="69" customFormat="true" ht="19.5" hidden="false" customHeight="false" outlineLevel="0" collapsed="false"/>
  </sheetData>
  <sheetProtection algorithmName="SHA-512" hashValue="+dEQWo1npgbUzD/4LrX/SH/BQciuxUJ1FzoWw4SsTf1O0U4Z1TdpPpTq9nrgA94sbwqtH+LV4pDhlnVqDJ/d1Q==" saltValue="CuIIOt4x8PfgbhwSx5Dyag==" spinCount="100000" sheet="true" selectLockedCells="true"/>
  <mergeCells count="43">
    <mergeCell ref="A3:F3"/>
    <mergeCell ref="N3:O3"/>
    <mergeCell ref="A5:D5"/>
    <mergeCell ref="E5:F5"/>
    <mergeCell ref="A6:D6"/>
    <mergeCell ref="E6:F6"/>
    <mergeCell ref="A7:D7"/>
    <mergeCell ref="E7:F7"/>
    <mergeCell ref="A8:D8"/>
    <mergeCell ref="E8:F8"/>
    <mergeCell ref="N11:O13"/>
    <mergeCell ref="A13:C13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44:O44"/>
    <mergeCell ref="N45:O45"/>
  </mergeCells>
  <conditionalFormatting sqref="A46:L46">
    <cfRule type="expression" priority="2" aboveAverage="0" equalAverage="0" bottom="0" percent="0" rank="0" text="" dxfId="188">
      <formula>$G46="MU = Mutterschaft"</formula>
    </cfRule>
    <cfRule type="expression" priority="3" aboveAverage="0" equalAverage="0" bottom="0" percent="0" rank="0" text="" dxfId="189">
      <formula>$G46="TK = Tagungen/Kurse"</formula>
    </cfRule>
    <cfRule type="expression" priority="4" aboveAverage="0" equalAverage="0" bottom="0" percent="0" rank="0" text="" dxfId="190">
      <formula>$G46="KO = Kompensation"</formula>
    </cfRule>
    <cfRule type="expression" priority="5" aboveAverage="0" equalAverage="0" bottom="0" percent="0" rank="0" text="" dxfId="191">
      <formula>$G46="BE = Bez. Urlaubstage"</formula>
    </cfRule>
    <cfRule type="expression" priority="6" aboveAverage="0" equalAverage="0" bottom="0" percent="0" rank="0" text="" dxfId="192">
      <formula>$G46="UN = Unfall"</formula>
    </cfRule>
    <cfRule type="expression" priority="7" aboveAverage="0" equalAverage="0" bottom="0" percent="0" rank="0" text="" dxfId="193">
      <formula>$G46="KR = Krankheit"</formula>
    </cfRule>
    <cfRule type="expression" priority="8" aboveAverage="0" equalAverage="0" bottom="0" percent="0" rank="0" text="" dxfId="194">
      <formula>$G46="FT = Feiertag"</formula>
    </cfRule>
    <cfRule type="expression" priority="9" aboveAverage="0" equalAverage="0" bottom="0" percent="0" rank="0" text="" dxfId="195">
      <formula>$G46="FE = Ferien"</formula>
    </cfRule>
  </conditionalFormatting>
  <conditionalFormatting sqref="L48:L49">
    <cfRule type="expression" priority="10" aboveAverage="0" equalAverage="0" bottom="0" percent="0" rank="0" text="" dxfId="196">
      <formula>$G48="MU = Mutterschaft"</formula>
    </cfRule>
    <cfRule type="expression" priority="11" aboveAverage="0" equalAverage="0" bottom="0" percent="0" rank="0" text="" dxfId="197">
      <formula>$G48="TK = Tagungen/Kurse"</formula>
    </cfRule>
    <cfRule type="expression" priority="12" aboveAverage="0" equalAverage="0" bottom="0" percent="0" rank="0" text="" dxfId="198">
      <formula>$G48="KO = Kompensation"</formula>
    </cfRule>
    <cfRule type="expression" priority="13" aboveAverage="0" equalAverage="0" bottom="0" percent="0" rank="0" text="" dxfId="199">
      <formula>$G48="BE = Bez. Urlaubstage"</formula>
    </cfRule>
    <cfRule type="expression" priority="14" aboveAverage="0" equalAverage="0" bottom="0" percent="0" rank="0" text="" dxfId="200">
      <formula>$G48="UN = Unfall"</formula>
    </cfRule>
    <cfRule type="expression" priority="15" aboveAverage="0" equalAverage="0" bottom="0" percent="0" rank="0" text="" dxfId="201">
      <formula>$G48="KR = Krankheit"</formula>
    </cfRule>
    <cfRule type="expression" priority="16" aboveAverage="0" equalAverage="0" bottom="0" percent="0" rank="0" text="" dxfId="202">
      <formula>$G48="FT = Feiertag"</formula>
    </cfRule>
    <cfRule type="expression" priority="17" aboveAverage="0" equalAverage="0" bottom="0" percent="0" rank="0" text="" dxfId="203">
      <formula>$G48="FE = Ferien"</formula>
    </cfRule>
  </conditionalFormatting>
  <conditionalFormatting sqref="L13">
    <cfRule type="expression" priority="18" aboveAverage="0" equalAverage="0" bottom="0" percent="0" rank="0" text="" dxfId="204">
      <formula>$G13="MU = Mutterschaft"</formula>
    </cfRule>
    <cfRule type="expression" priority="19" aboveAverage="0" equalAverage="0" bottom="0" percent="0" rank="0" text="" dxfId="205">
      <formula>$G13="TK = Tagungen/Kurse"</formula>
    </cfRule>
    <cfRule type="expression" priority="20" aboveAverage="0" equalAverage="0" bottom="0" percent="0" rank="0" text="" dxfId="206">
      <formula>$G13="KO = Kompensation"</formula>
    </cfRule>
    <cfRule type="expression" priority="21" aboveAverage="0" equalAverage="0" bottom="0" percent="0" rank="0" text="" dxfId="207">
      <formula>$G13="BE = Bez. Urlaubstage"</formula>
    </cfRule>
    <cfRule type="expression" priority="22" aboveAverage="0" equalAverage="0" bottom="0" percent="0" rank="0" text="" dxfId="208">
      <formula>$G13="UN = Unfall"</formula>
    </cfRule>
    <cfRule type="expression" priority="23" aboveAverage="0" equalAverage="0" bottom="0" percent="0" rank="0" text="" dxfId="209">
      <formula>$G13="KR = Krankheit"</formula>
    </cfRule>
    <cfRule type="expression" priority="24" aboveAverage="0" equalAverage="0" bottom="0" percent="0" rank="0" text="" dxfId="210">
      <formula>$G13="FT = Feiertag"</formula>
    </cfRule>
    <cfRule type="expression" priority="25" aboveAverage="0" equalAverage="0" bottom="0" percent="0" rank="0" text="" dxfId="211">
      <formula>$G13="FE = Ferien"</formula>
    </cfRule>
  </conditionalFormatting>
  <conditionalFormatting sqref="L5:L8">
    <cfRule type="expression" priority="26" aboveAverage="0" equalAverage="0" bottom="0" percent="0" rank="0" text="" dxfId="212">
      <formula>$G5="MU = Mutterschaft"</formula>
    </cfRule>
    <cfRule type="expression" priority="27" aboveAverage="0" equalAverage="0" bottom="0" percent="0" rank="0" text="" dxfId="213">
      <formula>$G5="TK = Tagungen/Kurse"</formula>
    </cfRule>
    <cfRule type="expression" priority="28" aboveAverage="0" equalAverage="0" bottom="0" percent="0" rank="0" text="" dxfId="214">
      <formula>$G5="KO = Kompensation"</formula>
    </cfRule>
    <cfRule type="expression" priority="29" aboveAverage="0" equalAverage="0" bottom="0" percent="0" rank="0" text="" dxfId="215">
      <formula>$G5="BE = Bez. Urlaubstage"</formula>
    </cfRule>
    <cfRule type="expression" priority="30" aboveAverage="0" equalAverage="0" bottom="0" percent="0" rank="0" text="" dxfId="216">
      <formula>$G5="UN = Unfall"</formula>
    </cfRule>
    <cfRule type="expression" priority="31" aboveAverage="0" equalAverage="0" bottom="0" percent="0" rank="0" text="" dxfId="217">
      <formula>$G5="KR = Krankheit"</formula>
    </cfRule>
    <cfRule type="expression" priority="32" aboveAverage="0" equalAverage="0" bottom="0" percent="0" rank="0" text="" dxfId="218">
      <formula>$G5="FT = Feiertag"</formula>
    </cfRule>
    <cfRule type="expression" priority="33" aboveAverage="0" equalAverage="0" bottom="0" percent="0" rank="0" text="" dxfId="219">
      <formula>$G5="FE = Ferien"</formula>
    </cfRule>
  </conditionalFormatting>
  <conditionalFormatting sqref="J5:J7">
    <cfRule type="expression" priority="34" aboveAverage="0" equalAverage="0" bottom="0" percent="0" rank="0" text="" dxfId="220">
      <formula>$G5="MU = Mutterschaft"</formula>
    </cfRule>
    <cfRule type="expression" priority="35" aboveAverage="0" equalAverage="0" bottom="0" percent="0" rank="0" text="" dxfId="221">
      <formula>$G5="TK = Tagungen/Kurse"</formula>
    </cfRule>
    <cfRule type="expression" priority="36" aboveAverage="0" equalAverage="0" bottom="0" percent="0" rank="0" text="" dxfId="222">
      <formula>$G5="KO = Kompensation"</formula>
    </cfRule>
    <cfRule type="expression" priority="37" aboveAverage="0" equalAverage="0" bottom="0" percent="0" rank="0" text="" dxfId="223">
      <formula>$G5="BE = Bez. Urlaubstage"</formula>
    </cfRule>
    <cfRule type="expression" priority="38" aboveAverage="0" equalAverage="0" bottom="0" percent="0" rank="0" text="" dxfId="224">
      <formula>$G5="UN = Unfall"</formula>
    </cfRule>
    <cfRule type="expression" priority="39" aboveAverage="0" equalAverage="0" bottom="0" percent="0" rank="0" text="" dxfId="225">
      <formula>$G5="KR = Krankheit"</formula>
    </cfRule>
    <cfRule type="expression" priority="40" aboveAverage="0" equalAverage="0" bottom="0" percent="0" rank="0" text="" dxfId="226">
      <formula>$G5="FT = Feiertag"</formula>
    </cfRule>
    <cfRule type="expression" priority="41" aboveAverage="0" equalAverage="0" bottom="0" percent="0" rank="0" text="" dxfId="227">
      <formula>$G5="FE = Ferien"</formula>
    </cfRule>
  </conditionalFormatting>
  <conditionalFormatting sqref="A15:L45">
    <cfRule type="expression" priority="42" aboveAverage="0" equalAverage="0" bottom="0" percent="0" rank="0" text="" dxfId="228">
      <formula>$G15="MAT = maternité"</formula>
    </cfRule>
    <cfRule type="expression" priority="43" aboveAverage="0" equalAverage="0" bottom="0" percent="0" rank="0" text="" dxfId="229">
      <formula>$G15="RC = réunions/cours"</formula>
    </cfRule>
    <cfRule type="expression" priority="44" aboveAverage="0" equalAverage="0" bottom="0" percent="0" rank="0" text="" dxfId="230">
      <formula>$G15="CO = compensation"</formula>
    </cfRule>
    <cfRule type="expression" priority="45" aboveAverage="0" equalAverage="0" bottom="0" percent="0" rank="0" text="" dxfId="231">
      <formula>$G15="CP = jours de congé payés"</formula>
    </cfRule>
    <cfRule type="expression" priority="46" aboveAverage="0" equalAverage="0" bottom="0" percent="0" rank="0" text="" dxfId="232">
      <formula>$G15="AC = accident"</formula>
    </cfRule>
    <cfRule type="expression" priority="47" aboveAverage="0" equalAverage="0" bottom="0" percent="0" rank="0" text="" dxfId="233">
      <formula>$G15="MA = maladie"</formula>
    </cfRule>
    <cfRule type="expression" priority="48" aboveAverage="0" equalAverage="0" bottom="0" percent="0" rank="0" text="" dxfId="234">
      <formula>$G15="JF = jour férié"</formula>
    </cfRule>
    <cfRule type="expression" priority="49" aboveAverage="0" equalAverage="0" bottom="0" percent="0" rank="0" text="" dxfId="235">
      <formula>$G15="VA = vacances"</formula>
    </cfRule>
  </conditionalFormatting>
  <conditionalFormatting sqref="A15:L45">
    <cfRule type="expression" priority="50" aboveAverage="0" equalAverage="0" bottom="0" percent="0" rank="0" text="" dxfId="236">
      <formula>$B15="Di"</formula>
    </cfRule>
    <cfRule type="expression" priority="51" aboveAverage="0" equalAverage="0" bottom="0" percent="0" rank="0" text="" dxfId="237">
      <formula>$G15="JL = jour libre hebdomadaire"</formula>
    </cfRule>
    <cfRule type="expression" priority="52" aboveAverage="0" equalAverage="0" bottom="0" percent="0" rank="0" text="" dxfId="238">
      <formula>$G15="AB = absence brève"</formula>
    </cfRule>
  </conditionalFormatting>
  <dataValidations count="6">
    <dataValidation allowBlank="true" operator="between" showDropDown="false" showErrorMessage="true" showInputMessage="true" sqref="G15:G46" type="list">
      <formula1>Legenden</formula1>
      <formula2>0</formula2>
    </dataValidation>
    <dataValidation allowBlank="true" operator="between" showDropDown="false" showErrorMessage="true" showInputMessage="true" sqref="H46" type="list">
      <formula1>IF(ISTEXT(G46)=1,Ferien,0)</formula1>
      <formula2>0</formula2>
    </dataValidation>
    <dataValidation allowBlank="true" operator="between" showDropDown="false" showErrorMessage="true" showInputMessage="true" sqref="I46" type="time">
      <formula1>0</formula1>
      <formula2>0.583333333333333</formula2>
    </dataValidation>
    <dataValidation allowBlank="true" error="Bitte geben Sie die Uhrzeit mit Doppeltpunkt an. Beispiel: 00:00" errorTitle="Ungültiges Format" operator="between" showDropDown="false" showErrorMessage="true" showInputMessage="true" sqref="C15:F45" type="time">
      <formula1>0</formula1>
      <formula2>0.999305555555556</formula2>
    </dataValidation>
    <dataValidation allowBlank="true" errorTitle="Ungültiges Format" operator="between" showDropDown="false" showErrorMessage="true" showInputMessage="true" sqref="I15:I45" type="decimal">
      <formula1>0</formula1>
      <formula2>14</formula2>
    </dataValidation>
    <dataValidation allowBlank="true" operator="between" showDropDown="false" showErrorMessage="true" showInputMessage="true" sqref="H15:H45" type="list">
      <formula1>IF(OR(G15="VA = vacances",G15="JF = jour férié",G15="JL = jour libre hebdomadaire"),Ferien,0)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&amp;RPK Coiffure, Version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75"/>
  <sheetViews>
    <sheetView showFormulas="false" showGridLines="fals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B15" activeCellId="0" sqref="B15"/>
    </sheetView>
  </sheetViews>
  <sheetFormatPr defaultColWidth="11.43359375" defaultRowHeight="15" zeroHeight="false" outlineLevelRow="0" outlineLevelCol="0"/>
  <cols>
    <col collapsed="false" customWidth="true" hidden="false" outlineLevel="0" max="1" min="1" style="49" width="13.14"/>
    <col collapsed="false" customWidth="true" hidden="false" outlineLevel="0" max="2" min="2" style="49" width="14.43"/>
    <col collapsed="false" customWidth="true" hidden="false" outlineLevel="0" max="6" min="3" style="49" width="10.71"/>
    <col collapsed="false" customWidth="true" hidden="false" outlineLevel="0" max="7" min="7" style="49" width="36"/>
    <col collapsed="false" customWidth="true" hidden="false" outlineLevel="0" max="8" min="8" style="49" width="18.85"/>
    <col collapsed="false" customWidth="true" hidden="false" outlineLevel="0" max="9" min="9" style="49" width="22.43"/>
    <col collapsed="false" customWidth="true" hidden="false" outlineLevel="0" max="12" min="10" style="49" width="15.71"/>
    <col collapsed="false" customWidth="true" hidden="false" outlineLevel="0" max="13" min="13" style="49" width="1.71"/>
    <col collapsed="false" customWidth="true" hidden="false" outlineLevel="0" max="15" min="14" style="49" width="35.71"/>
    <col collapsed="false" customWidth="false" hidden="false" outlineLevel="0" max="1024" min="16" style="49" width="11.42"/>
  </cols>
  <sheetData>
    <row r="1" s="57" customFormat="true" ht="24" hidden="false" customHeight="false" outlineLevel="0" collapsed="false">
      <c r="A1" s="55" t="s">
        <v>0</v>
      </c>
      <c r="B1" s="55"/>
      <c r="C1" s="55"/>
      <c r="D1" s="55"/>
      <c r="E1" s="55"/>
      <c r="F1" s="55"/>
      <c r="G1" s="56"/>
      <c r="H1" s="56"/>
      <c r="I1" s="56"/>
      <c r="J1" s="56"/>
      <c r="K1" s="56"/>
      <c r="M1" s="56"/>
      <c r="N1" s="58" t="s">
        <v>36</v>
      </c>
      <c r="O1" s="59" t="n">
        <f aca="false">'Vue d’ensemble'!O1</f>
        <v>2019</v>
      </c>
    </row>
    <row r="2" customFormat="false" ht="6.75" hidden="false" customHeight="true" outlineLevel="0" collapsed="false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1"/>
      <c r="N2" s="61"/>
      <c r="O2" s="62"/>
    </row>
    <row r="3" s="69" customFormat="true" ht="16.5" hidden="false" customHeight="true" outlineLevel="0" collapsed="false">
      <c r="A3" s="63" t="s">
        <v>66</v>
      </c>
      <c r="B3" s="63"/>
      <c r="C3" s="63"/>
      <c r="D3" s="63"/>
      <c r="E3" s="63"/>
      <c r="F3" s="63"/>
      <c r="G3" s="64"/>
      <c r="H3" s="65"/>
      <c r="I3" s="66" t="s">
        <v>67</v>
      </c>
      <c r="J3" s="67" t="s">
        <v>68</v>
      </c>
      <c r="K3" s="68" t="s">
        <v>67</v>
      </c>
      <c r="L3" s="67" t="s">
        <v>68</v>
      </c>
      <c r="M3" s="64"/>
      <c r="N3" s="63" t="s">
        <v>69</v>
      </c>
      <c r="O3" s="63"/>
    </row>
    <row r="4" s="74" customFormat="true" ht="6.75" hidden="false" customHeight="true" outlineLevel="0" collapsed="false">
      <c r="A4" s="70"/>
      <c r="B4" s="64"/>
      <c r="C4" s="64"/>
      <c r="D4" s="71"/>
      <c r="E4" s="64"/>
      <c r="F4" s="71"/>
      <c r="G4" s="64"/>
      <c r="H4" s="64"/>
      <c r="I4" s="72"/>
      <c r="J4" s="64"/>
      <c r="K4" s="73"/>
      <c r="L4" s="71"/>
      <c r="M4" s="64"/>
      <c r="N4" s="70"/>
      <c r="O4" s="71"/>
    </row>
    <row r="5" s="69" customFormat="true" ht="19.5" hidden="false" customHeight="false" outlineLevel="0" collapsed="false">
      <c r="A5" s="75" t="s">
        <v>70</v>
      </c>
      <c r="B5" s="75"/>
      <c r="C5" s="75"/>
      <c r="D5" s="75"/>
      <c r="E5" s="76" t="str">
        <f aca="false">CONCATENATE('Vue d’ensemble'!D5," ",'Vue d’ensemble'!D4)</f>
        <v>Marie Modèle</v>
      </c>
      <c r="F5" s="76"/>
      <c r="G5" s="77"/>
      <c r="I5" s="78" t="s">
        <v>71</v>
      </c>
      <c r="J5" s="79" t="n">
        <v>0</v>
      </c>
      <c r="K5" s="80" t="s">
        <v>72</v>
      </c>
      <c r="L5" s="81" t="n">
        <v>0</v>
      </c>
      <c r="M5" s="74"/>
      <c r="N5" s="82" t="s">
        <v>45</v>
      </c>
      <c r="O5" s="83" t="s">
        <v>52</v>
      </c>
    </row>
    <row r="6" s="69" customFormat="true" ht="20.25" hidden="false" customHeight="false" outlineLevel="0" collapsed="false">
      <c r="A6" s="75" t="s">
        <v>12</v>
      </c>
      <c r="B6" s="75"/>
      <c r="C6" s="75"/>
      <c r="D6" s="75"/>
      <c r="E6" s="84" t="n">
        <f aca="false">'Vue d’ensemble'!J9</f>
        <v>100</v>
      </c>
      <c r="F6" s="84"/>
      <c r="G6" s="77"/>
      <c r="I6" s="78" t="s">
        <v>73</v>
      </c>
      <c r="J6" s="79" t="n">
        <v>0</v>
      </c>
      <c r="K6" s="80" t="s">
        <v>74</v>
      </c>
      <c r="L6" s="81" t="n">
        <v>0</v>
      </c>
      <c r="M6" s="74"/>
      <c r="N6" s="85" t="s">
        <v>46</v>
      </c>
      <c r="O6" s="86" t="s">
        <v>61</v>
      </c>
    </row>
    <row r="7" s="69" customFormat="true" ht="19.5" hidden="false" customHeight="false" outlineLevel="0" collapsed="false">
      <c r="A7" s="75" t="s">
        <v>75</v>
      </c>
      <c r="B7" s="75"/>
      <c r="C7" s="75"/>
      <c r="D7" s="75"/>
      <c r="E7" s="87" t="n">
        <f aca="false">SUM(J5:J7,L5:L8)</f>
        <v>0</v>
      </c>
      <c r="F7" s="87"/>
      <c r="G7" s="77"/>
      <c r="I7" s="78" t="s">
        <v>76</v>
      </c>
      <c r="J7" s="79" t="n">
        <v>0</v>
      </c>
      <c r="K7" s="80" t="s">
        <v>77</v>
      </c>
      <c r="L7" s="81" t="n">
        <v>0</v>
      </c>
      <c r="M7" s="74"/>
      <c r="N7" s="88" t="s">
        <v>48</v>
      </c>
      <c r="O7" s="89" t="s">
        <v>58</v>
      </c>
    </row>
    <row r="8" s="69" customFormat="true" ht="20.25" hidden="false" customHeight="false" outlineLevel="0" collapsed="false">
      <c r="A8" s="90" t="s">
        <v>14</v>
      </c>
      <c r="B8" s="90"/>
      <c r="C8" s="90"/>
      <c r="D8" s="90"/>
      <c r="E8" s="91" t="str">
        <f aca="false">'Vue d’ensemble'!J11</f>
        <v>variable</v>
      </c>
      <c r="F8" s="91"/>
      <c r="G8" s="77"/>
      <c r="H8" s="77"/>
      <c r="I8" s="92"/>
      <c r="J8" s="93"/>
      <c r="K8" s="94" t="s">
        <v>78</v>
      </c>
      <c r="L8" s="95" t="n">
        <v>0</v>
      </c>
      <c r="M8" s="74"/>
      <c r="N8" s="96" t="s">
        <v>63</v>
      </c>
      <c r="O8" s="97" t="s">
        <v>65</v>
      </c>
    </row>
    <row r="9" s="69" customFormat="true" ht="20.25" hidden="false" customHeight="false" outlineLevel="0" collapsed="false">
      <c r="M9" s="74"/>
      <c r="N9" s="98" t="s">
        <v>50</v>
      </c>
      <c r="O9" s="99" t="s">
        <v>55</v>
      </c>
    </row>
    <row r="10" s="74" customFormat="true" ht="6.75" hidden="false" customHeight="true" outlineLevel="0" collapsed="false">
      <c r="A10" s="100"/>
      <c r="B10" s="100"/>
      <c r="C10" s="101"/>
      <c r="D10" s="101"/>
      <c r="E10" s="102"/>
      <c r="F10" s="102"/>
      <c r="G10" s="102"/>
      <c r="H10" s="102"/>
      <c r="J10" s="102"/>
    </row>
    <row r="11" s="111" customFormat="true" ht="44.25" hidden="false" customHeight="true" outlineLevel="0" collapsed="false">
      <c r="A11" s="103" t="s">
        <v>79</v>
      </c>
      <c r="B11" s="104" t="s">
        <v>67</v>
      </c>
      <c r="C11" s="104" t="s">
        <v>80</v>
      </c>
      <c r="D11" s="104" t="s">
        <v>81</v>
      </c>
      <c r="E11" s="105" t="s">
        <v>82</v>
      </c>
      <c r="F11" s="106" t="s">
        <v>83</v>
      </c>
      <c r="G11" s="103" t="s">
        <v>84</v>
      </c>
      <c r="H11" s="105" t="s">
        <v>85</v>
      </c>
      <c r="I11" s="106" t="s">
        <v>86</v>
      </c>
      <c r="J11" s="107" t="s">
        <v>87</v>
      </c>
      <c r="K11" s="105" t="s">
        <v>88</v>
      </c>
      <c r="L11" s="108" t="s">
        <v>28</v>
      </c>
      <c r="M11" s="109"/>
      <c r="N11" s="110" t="s">
        <v>29</v>
      </c>
      <c r="O11" s="110"/>
    </row>
    <row r="12" s="109" customFormat="true" ht="6.75" hidden="false" customHeight="true" outlineLevel="0" collapsed="false">
      <c r="A12" s="112"/>
      <c r="E12" s="100"/>
      <c r="F12" s="113"/>
      <c r="G12" s="114"/>
      <c r="H12" s="100"/>
      <c r="I12" s="115"/>
      <c r="J12" s="116"/>
      <c r="K12" s="117"/>
      <c r="L12" s="118"/>
      <c r="N12" s="110"/>
      <c r="O12" s="110"/>
    </row>
    <row r="13" s="69" customFormat="true" ht="22.5" hidden="false" customHeight="true" outlineLevel="0" collapsed="false">
      <c r="A13" s="119" t="s">
        <v>89</v>
      </c>
      <c r="B13" s="119"/>
      <c r="C13" s="119"/>
      <c r="D13" s="120"/>
      <c r="E13" s="120"/>
      <c r="F13" s="121"/>
      <c r="G13" s="122"/>
      <c r="H13" s="123"/>
      <c r="I13" s="121"/>
      <c r="J13" s="124"/>
      <c r="K13" s="125"/>
      <c r="L13" s="126" t="n">
        <f aca="false">Mai!L48</f>
        <v>0</v>
      </c>
      <c r="M13" s="74"/>
      <c r="N13" s="110"/>
      <c r="O13" s="110"/>
    </row>
    <row r="14" s="74" customFormat="true" ht="6.75" hidden="false" customHeight="true" outlineLevel="0" collapsed="false">
      <c r="A14" s="127"/>
      <c r="E14" s="101"/>
      <c r="F14" s="128"/>
      <c r="G14" s="129"/>
      <c r="H14" s="130"/>
      <c r="I14" s="71"/>
      <c r="J14" s="131"/>
      <c r="K14" s="132"/>
      <c r="L14" s="133"/>
      <c r="N14" s="70"/>
      <c r="O14" s="71"/>
    </row>
    <row r="15" s="69" customFormat="true" ht="22.5" hidden="false" customHeight="true" outlineLevel="0" collapsed="false">
      <c r="A15" s="134" t="n">
        <v>1</v>
      </c>
      <c r="B15" s="169" t="str">
        <f aca="false">IF(Mai!B45="Lu","Ma",IF(Mai!B45="Ma","Me", IF(Mai!B45="Me","Je", IF(Mai!B45="Je","Ve", IF(Mai!B45="Ve","Sa", IF(Mai!B45="Sa","Di", IF(Mai!B45="Di","Lu",)))))))</f>
        <v>Sa</v>
      </c>
      <c r="C15" s="136"/>
      <c r="D15" s="136"/>
      <c r="E15" s="136"/>
      <c r="F15" s="137"/>
      <c r="G15" s="138"/>
      <c r="H15" s="136"/>
      <c r="I15" s="139"/>
      <c r="J15" s="140" t="n">
        <f aca="false">(D15-C15-(F15-E15))*24-IF(OR(G15=$N$7,G15=$N$9),-I15,0)-IF(G15=$N$8,I15,0)</f>
        <v>0</v>
      </c>
      <c r="K15" s="141" t="n">
        <f aca="false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142" t="n">
        <f aca="false">L13+K15</f>
        <v>0</v>
      </c>
      <c r="M15" s="143"/>
      <c r="N15" s="144"/>
      <c r="O15" s="144"/>
    </row>
    <row r="16" s="69" customFormat="true" ht="22.5" hidden="false" customHeight="true" outlineLevel="0" collapsed="false">
      <c r="A16" s="134" t="n">
        <v>2</v>
      </c>
      <c r="B16" s="145" t="str">
        <f aca="false">IF(B15="Lu","Ma",IF(B15="Ma","Me", IF(B15="Me","Je", IF(B15="Je","Ve", IF(B15="Ve","Sa", IF(B15="Sa","Di", IF(B15="Di","Lu",)))))))</f>
        <v>Di</v>
      </c>
      <c r="C16" s="136"/>
      <c r="D16" s="136"/>
      <c r="E16" s="136"/>
      <c r="F16" s="137"/>
      <c r="G16" s="138"/>
      <c r="H16" s="136"/>
      <c r="I16" s="139"/>
      <c r="J16" s="140" t="n">
        <f aca="false">(D16-C16-(F16-E16))*24-IF(OR(G16=$N$7,G16=$N$9),-I16,0)-IF(G16=$N$8,I16,0)</f>
        <v>0</v>
      </c>
      <c r="K16" s="141" t="n">
        <f aca="false">IF(H16="Demi-journée ",IF(B16="Lu",$J$5,IF(B16="Ma",$J$6,IF(B16="Me",$J$7,IF(B16="Je",$L$5,IF(B16="Ve",$L$6,IF(B16="Sa",$L$7,IF(B16="Di",$L$8,)))))))/2,0)+IF(H16="Journée entière",IF(B16="Lu",$J$5,IF(B16="Ma",$J$6,IF(B16="Me",$J$7,IF(B16="Je",$L$5,IF(B16="Ve",$L$6,IF(B16="Sa",$L$7,IF(B16="Di",$L$8,))))))),)+IF(B16="Lu",J16-$J$5,IF(B16="Ma",J16-$J$6,IF(B16="Me",J16-$J$7,IF(B16="Je",J16-$L$5,IF(B16="Ve",J16-$L$6,IF(B16="Sa",J16-$L$7,IF(B16="Di",J16-$L$8,)))))))</f>
        <v>0</v>
      </c>
      <c r="L16" s="142" t="n">
        <f aca="false">L15+K16</f>
        <v>0</v>
      </c>
      <c r="M16" s="143"/>
      <c r="N16" s="144"/>
      <c r="O16" s="144"/>
    </row>
    <row r="17" s="69" customFormat="true" ht="22.5" hidden="false" customHeight="true" outlineLevel="0" collapsed="false">
      <c r="A17" s="134" t="n">
        <v>3</v>
      </c>
      <c r="B17" s="145" t="str">
        <f aca="false">IF(B16="Lu","Ma",IF(B16="Ma","Me", IF(B16="Me","Je", IF(B16="Je","Ve", IF(B16="Ve","Sa", IF(B16="Sa","Di", IF(B16="Di","Lu",)))))))</f>
        <v>Lu</v>
      </c>
      <c r="C17" s="136"/>
      <c r="D17" s="136"/>
      <c r="E17" s="136"/>
      <c r="F17" s="137"/>
      <c r="G17" s="138"/>
      <c r="H17" s="136"/>
      <c r="I17" s="139"/>
      <c r="J17" s="140" t="n">
        <f aca="false">(D17-C17-(F17-E17))*24-IF(OR(G17=$N$7,G17=$N$9),-I17,0)-IF(G17=$N$8,I17,0)</f>
        <v>0</v>
      </c>
      <c r="K17" s="141" t="n">
        <f aca="false">IF(H17="Demi-journée ",IF(B17="Lu",$J$5,IF(B17="Ma",$J$6,IF(B17="Me",$J$7,IF(B17="Je",$L$5,IF(B17="Ve",$L$6,IF(B17="Sa",$L$7,IF(B17="Di",$L$8,)))))))/2,0)+IF(H17="Journée entière",IF(B17="Lu",$J$5,IF(B17="Ma",$J$6,IF(B17="Me",$J$7,IF(B17="Je",$L$5,IF(B17="Ve",$L$6,IF(B17="Sa",$L$7,IF(B17="Di",$L$8,))))))),)+IF(B17="Lu",J17-$J$5,IF(B17="Ma",J17-$J$6,IF(B17="Me",J17-$J$7,IF(B17="Je",J17-$L$5,IF(B17="Ve",J17-$L$6,IF(B17="Sa",J17-$L$7,IF(B17="Di",J17-$L$8,)))))))</f>
        <v>0</v>
      </c>
      <c r="L17" s="142" t="n">
        <f aca="false">L16+K17</f>
        <v>0</v>
      </c>
      <c r="M17" s="143"/>
      <c r="N17" s="144"/>
      <c r="O17" s="144"/>
    </row>
    <row r="18" s="69" customFormat="true" ht="22.5" hidden="false" customHeight="true" outlineLevel="0" collapsed="false">
      <c r="A18" s="134" t="n">
        <v>4</v>
      </c>
      <c r="B18" s="145" t="str">
        <f aca="false">IF(B17="Lu","Ma",IF(B17="Ma","Me", IF(B17="Me","Je", IF(B17="Je","Ve", IF(B17="Ve","Sa", IF(B17="Sa","Di", IF(B17="Di","Lu",)))))))</f>
        <v>Ma</v>
      </c>
      <c r="C18" s="136"/>
      <c r="D18" s="136"/>
      <c r="E18" s="136"/>
      <c r="F18" s="137"/>
      <c r="G18" s="138"/>
      <c r="H18" s="136"/>
      <c r="I18" s="139"/>
      <c r="J18" s="140" t="n">
        <f aca="false">(D18-C18-(F18-E18))*24-IF(OR(G18=$N$7,G18=$N$9),-I18,0)-IF(G18=$N$8,I18,0)</f>
        <v>0</v>
      </c>
      <c r="K18" s="141" t="n">
        <f aca="false">IF(H18="Demi-journée ",IF(B18="Lu",$J$5,IF(B18="Ma",$J$6,IF(B18="Me",$J$7,IF(B18="Je",$L$5,IF(B18="Ve",$L$6,IF(B18="Sa",$L$7,IF(B18="Di",$L$8,)))))))/2,0)+IF(H18="Journée entière",IF(B18="Lu",$J$5,IF(B18="Ma",$J$6,IF(B18="Me",$J$7,IF(B18="Je",$L$5,IF(B18="Ve",$L$6,IF(B18="Sa",$L$7,IF(B18="Di",$L$8,))))))),)+IF(B18="Lu",J18-$J$5,IF(B18="Ma",J18-$J$6,IF(B18="Me",J18-$J$7,IF(B18="Je",J18-$L$5,IF(B18="Ve",J18-$L$6,IF(B18="Sa",J18-$L$7,IF(B18="Di",J18-$L$8,)))))))</f>
        <v>0</v>
      </c>
      <c r="L18" s="142" t="n">
        <f aca="false">L17+K18</f>
        <v>0</v>
      </c>
      <c r="M18" s="143"/>
      <c r="N18" s="144"/>
      <c r="O18" s="144"/>
    </row>
    <row r="19" s="69" customFormat="true" ht="22.5" hidden="false" customHeight="true" outlineLevel="0" collapsed="false">
      <c r="A19" s="134" t="n">
        <v>5</v>
      </c>
      <c r="B19" s="145" t="str">
        <f aca="false">IF(B18="Lu","Ma",IF(B18="Ma","Me", IF(B18="Me","Je", IF(B18="Je","Ve", IF(B18="Ve","Sa", IF(B18="Sa","Di", IF(B18="Di","Lu",)))))))</f>
        <v>Me</v>
      </c>
      <c r="C19" s="136"/>
      <c r="D19" s="136"/>
      <c r="E19" s="136"/>
      <c r="F19" s="137"/>
      <c r="G19" s="138"/>
      <c r="H19" s="136"/>
      <c r="I19" s="139"/>
      <c r="J19" s="140" t="n">
        <f aca="false">(D19-C19-(F19-E19))*24-IF(OR(G19=$N$7,G19=$N$9),-I19,0)-IF(G19=$N$8,I19,0)</f>
        <v>0</v>
      </c>
      <c r="K19" s="141" t="n">
        <f aca="false">IF(H19="Demi-journée ",IF(B19="Lu",$J$5,IF(B19="Ma",$J$6,IF(B19="Me",$J$7,IF(B19="Je",$L$5,IF(B19="Ve",$L$6,IF(B19="Sa",$L$7,IF(B19="Di",$L$8,)))))))/2,0)+IF(H19="Journée entière",IF(B19="Lu",$J$5,IF(B19="Ma",$J$6,IF(B19="Me",$J$7,IF(B19="Je",$L$5,IF(B19="Ve",$L$6,IF(B19="Sa",$L$7,IF(B19="Di",$L$8,))))))),)+IF(B19="Lu",J19-$J$5,IF(B19="Ma",J19-$J$6,IF(B19="Me",J19-$J$7,IF(B19="Je",J19-$L$5,IF(B19="Ve",J19-$L$6,IF(B19="Sa",J19-$L$7,IF(B19="Di",J19-$L$8,)))))))</f>
        <v>0</v>
      </c>
      <c r="L19" s="142" t="n">
        <f aca="false">L18+K19</f>
        <v>0</v>
      </c>
      <c r="M19" s="143"/>
      <c r="N19" s="144"/>
      <c r="O19" s="144"/>
    </row>
    <row r="20" s="69" customFormat="true" ht="22.5" hidden="false" customHeight="true" outlineLevel="0" collapsed="false">
      <c r="A20" s="134" t="n">
        <v>6</v>
      </c>
      <c r="B20" s="145" t="str">
        <f aca="false">IF(B19="Lu","Ma",IF(B19="Ma","Me", IF(B19="Me","Je", IF(B19="Je","Ve", IF(B19="Ve","Sa", IF(B19="Sa","Di", IF(B19="Di","Lu",)))))))</f>
        <v>Je</v>
      </c>
      <c r="C20" s="136"/>
      <c r="D20" s="136"/>
      <c r="E20" s="136"/>
      <c r="F20" s="137"/>
      <c r="G20" s="138"/>
      <c r="H20" s="136"/>
      <c r="I20" s="139"/>
      <c r="J20" s="140" t="n">
        <f aca="false">(D20-C20-(F20-E20))*24-IF(OR(G20=$N$7,G20=$N$9),-I20,0)-IF(G20=$N$8,I20,0)</f>
        <v>0</v>
      </c>
      <c r="K20" s="141" t="n">
        <f aca="false">IF(H20="Demi-journée ",IF(B20="Lu",$J$5,IF(B20="Ma",$J$6,IF(B20="Me",$J$7,IF(B20="Je",$L$5,IF(B20="Ve",$L$6,IF(B20="Sa",$L$7,IF(B20="Di",$L$8,)))))))/2,0)+IF(H20="Journée entière",IF(B20="Lu",$J$5,IF(B20="Ma",$J$6,IF(B20="Me",$J$7,IF(B20="Je",$L$5,IF(B20="Ve",$L$6,IF(B20="Sa",$L$7,IF(B20="Di",$L$8,))))))),)+IF(B20="Lu",J20-$J$5,IF(B20="Ma",J20-$J$6,IF(B20="Me",J20-$J$7,IF(B20="Je",J20-$L$5,IF(B20="Ve",J20-$L$6,IF(B20="Sa",J20-$L$7,IF(B20="Di",J20-$L$8,)))))))</f>
        <v>0</v>
      </c>
      <c r="L20" s="142" t="n">
        <f aca="false">L19+K20</f>
        <v>0</v>
      </c>
      <c r="M20" s="143"/>
      <c r="N20" s="144"/>
      <c r="O20" s="144"/>
    </row>
    <row r="21" s="69" customFormat="true" ht="22.5" hidden="false" customHeight="true" outlineLevel="0" collapsed="false">
      <c r="A21" s="134" t="n">
        <v>7</v>
      </c>
      <c r="B21" s="145" t="str">
        <f aca="false">IF(B20="Lu","Ma",IF(B20="Ma","Me", IF(B20="Me","Je", IF(B20="Je","Ve", IF(B20="Ve","Sa", IF(B20="Sa","Di", IF(B20="Di","Lu",)))))))</f>
        <v>Ve</v>
      </c>
      <c r="C21" s="136"/>
      <c r="D21" s="136"/>
      <c r="E21" s="136"/>
      <c r="F21" s="137"/>
      <c r="G21" s="138"/>
      <c r="H21" s="136"/>
      <c r="I21" s="139"/>
      <c r="J21" s="140" t="n">
        <f aca="false">(D21-C21-(F21-E21))*24-IF(OR(G21=$N$7,G21=$N$9),-I21,0)-IF(G21=$N$8,I21,0)</f>
        <v>0</v>
      </c>
      <c r="K21" s="141" t="n">
        <f aca="false">IF(H21="Demi-journée ",IF(B21="Lu",$J$5,IF(B21="Ma",$J$6,IF(B21="Me",$J$7,IF(B21="Je",$L$5,IF(B21="Ve",$L$6,IF(B21="Sa",$L$7,IF(B21="Di",$L$8,)))))))/2,0)+IF(H21="Journée entière",IF(B21="Lu",$J$5,IF(B21="Ma",$J$6,IF(B21="Me",$J$7,IF(B21="Je",$L$5,IF(B21="Ve",$L$6,IF(B21="Sa",$L$7,IF(B21="Di",$L$8,))))))),)+IF(B21="Lu",J21-$J$5,IF(B21="Ma",J21-$J$6,IF(B21="Me",J21-$J$7,IF(B21="Je",J21-$L$5,IF(B21="Ve",J21-$L$6,IF(B21="Sa",J21-$L$7,IF(B21="Di",J21-$L$8,)))))))</f>
        <v>0</v>
      </c>
      <c r="L21" s="142" t="n">
        <f aca="false">L20+K21</f>
        <v>0</v>
      </c>
      <c r="M21" s="143"/>
      <c r="N21" s="144"/>
      <c r="O21" s="144"/>
    </row>
    <row r="22" s="69" customFormat="true" ht="22.5" hidden="false" customHeight="true" outlineLevel="0" collapsed="false">
      <c r="A22" s="134" t="n">
        <v>8</v>
      </c>
      <c r="B22" s="145" t="str">
        <f aca="false">IF(B21="Lu","Ma",IF(B21="Ma","Me", IF(B21="Me","Je", IF(B21="Je","Ve", IF(B21="Ve","Sa", IF(B21="Sa","Di", IF(B21="Di","Lu",)))))))</f>
        <v>Sa</v>
      </c>
      <c r="C22" s="136"/>
      <c r="D22" s="136"/>
      <c r="E22" s="136"/>
      <c r="F22" s="137"/>
      <c r="G22" s="138"/>
      <c r="H22" s="136"/>
      <c r="I22" s="139"/>
      <c r="J22" s="140" t="n">
        <f aca="false">(D22-C22-(F22-E22))*24-IF(OR(G22=$N$7,G22=$N$9),-I22,0)-IF(G22=$N$8,I22,0)</f>
        <v>0</v>
      </c>
      <c r="K22" s="141" t="n">
        <f aca="false">IF(H22="Demi-journée ",IF(B22="Lu",$J$5,IF(B22="Ma",$J$6,IF(B22="Me",$J$7,IF(B22="Je",$L$5,IF(B22="Ve",$L$6,IF(B22="Sa",$L$7,IF(B22="Di",$L$8,)))))))/2,0)+IF(H22="Journée entière",IF(B22="Lu",$J$5,IF(B22="Ma",$J$6,IF(B22="Me",$J$7,IF(B22="Je",$L$5,IF(B22="Ve",$L$6,IF(B22="Sa",$L$7,IF(B22="Di",$L$8,))))))),)+IF(B22="Lu",J22-$J$5,IF(B22="Ma",J22-$J$6,IF(B22="Me",J22-$J$7,IF(B22="Je",J22-$L$5,IF(B22="Ve",J22-$L$6,IF(B22="Sa",J22-$L$7,IF(B22="Di",J22-$L$8,)))))))</f>
        <v>0</v>
      </c>
      <c r="L22" s="142" t="n">
        <f aca="false">L21+K22</f>
        <v>0</v>
      </c>
      <c r="M22" s="143"/>
      <c r="N22" s="144"/>
      <c r="O22" s="144"/>
    </row>
    <row r="23" s="69" customFormat="true" ht="22.5" hidden="false" customHeight="true" outlineLevel="0" collapsed="false">
      <c r="A23" s="134" t="n">
        <v>9</v>
      </c>
      <c r="B23" s="145" t="str">
        <f aca="false">IF(B22="Lu","Ma",IF(B22="Ma","Me", IF(B22="Me","Je", IF(B22="Je","Ve", IF(B22="Ve","Sa", IF(B22="Sa","Di", IF(B22="Di","Lu",)))))))</f>
        <v>Di</v>
      </c>
      <c r="C23" s="136"/>
      <c r="D23" s="136"/>
      <c r="E23" s="136"/>
      <c r="F23" s="137"/>
      <c r="G23" s="138"/>
      <c r="H23" s="136"/>
      <c r="I23" s="139"/>
      <c r="J23" s="140" t="n">
        <f aca="false">(D23-C23-(F23-E23))*24-IF(OR(G23=$N$7,G23=$N$9),-I23,0)-IF(G23=$N$8,I23,0)</f>
        <v>0</v>
      </c>
      <c r="K23" s="141" t="n">
        <f aca="false">IF(H23="Demi-journée ",IF(B23="Lu",$J$5,IF(B23="Ma",$J$6,IF(B23="Me",$J$7,IF(B23="Je",$L$5,IF(B23="Ve",$L$6,IF(B23="Sa",$L$7,IF(B23="Di",$L$8,)))))))/2,0)+IF(H23="Journée entière",IF(B23="Lu",$J$5,IF(B23="Ma",$J$6,IF(B23="Me",$J$7,IF(B23="Je",$L$5,IF(B23="Ve",$L$6,IF(B23="Sa",$L$7,IF(B23="Di",$L$8,))))))),)+IF(B23="Lu",J23-$J$5,IF(B23="Ma",J23-$J$6,IF(B23="Me",J23-$J$7,IF(B23="Je",J23-$L$5,IF(B23="Ve",J23-$L$6,IF(B23="Sa",J23-$L$7,IF(B23="Di",J23-$L$8,)))))))</f>
        <v>0</v>
      </c>
      <c r="L23" s="142" t="n">
        <f aca="false">L22+K23</f>
        <v>0</v>
      </c>
      <c r="M23" s="143"/>
      <c r="N23" s="144"/>
      <c r="O23" s="144"/>
    </row>
    <row r="24" s="69" customFormat="true" ht="22.5" hidden="false" customHeight="true" outlineLevel="0" collapsed="false">
      <c r="A24" s="134" t="n">
        <v>10</v>
      </c>
      <c r="B24" s="145" t="str">
        <f aca="false">IF(B23="Lu","Ma",IF(B23="Ma","Me", IF(B23="Me","Je", IF(B23="Je","Ve", IF(B23="Ve","Sa", IF(B23="Sa","Di", IF(B23="Di","Lu",)))))))</f>
        <v>Lu</v>
      </c>
      <c r="C24" s="136"/>
      <c r="D24" s="136"/>
      <c r="E24" s="136"/>
      <c r="F24" s="137"/>
      <c r="G24" s="138"/>
      <c r="H24" s="136"/>
      <c r="I24" s="139"/>
      <c r="J24" s="140" t="n">
        <f aca="false">(D24-C24-(F24-E24))*24-IF(OR(G24=$N$7,G24=$N$9),-I24,0)-IF(G24=$N$8,I24,0)</f>
        <v>0</v>
      </c>
      <c r="K24" s="141" t="n">
        <f aca="false">IF(H24="Demi-journée ",IF(B24="Lu",$J$5,IF(B24="Ma",$J$6,IF(B24="Me",$J$7,IF(B24="Je",$L$5,IF(B24="Ve",$L$6,IF(B24="Sa",$L$7,IF(B24="Di",$L$8,)))))))/2,0)+IF(H24="Journée entière",IF(B24="Lu",$J$5,IF(B24="Ma",$J$6,IF(B24="Me",$J$7,IF(B24="Je",$L$5,IF(B24="Ve",$L$6,IF(B24="Sa",$L$7,IF(B24="Di",$L$8,))))))),)+IF(B24="Lu",J24-$J$5,IF(B24="Ma",J24-$J$6,IF(B24="Me",J24-$J$7,IF(B24="Je",J24-$L$5,IF(B24="Ve",J24-$L$6,IF(B24="Sa",J24-$L$7,IF(B24="Di",J24-$L$8,)))))))</f>
        <v>0</v>
      </c>
      <c r="L24" s="142" t="n">
        <f aca="false">L23+K24</f>
        <v>0</v>
      </c>
      <c r="M24" s="143"/>
      <c r="N24" s="144"/>
      <c r="O24" s="144"/>
    </row>
    <row r="25" s="69" customFormat="true" ht="22.5" hidden="false" customHeight="true" outlineLevel="0" collapsed="false">
      <c r="A25" s="134" t="n">
        <v>11</v>
      </c>
      <c r="B25" s="145" t="str">
        <f aca="false">IF(B24="Lu","Ma",IF(B24="Ma","Me", IF(B24="Me","Je", IF(B24="Je","Ve", IF(B24="Ve","Sa", IF(B24="Sa","Di", IF(B24="Di","Lu",)))))))</f>
        <v>Ma</v>
      </c>
      <c r="C25" s="136"/>
      <c r="D25" s="136"/>
      <c r="E25" s="136"/>
      <c r="F25" s="137"/>
      <c r="G25" s="138"/>
      <c r="H25" s="136"/>
      <c r="I25" s="139"/>
      <c r="J25" s="140" t="n">
        <f aca="false">(D25-C25-(F25-E25))*24-IF(OR(G25=$N$7,G25=$N$9),-I25,0)-IF(G25=$N$8,I25,0)</f>
        <v>0</v>
      </c>
      <c r="K25" s="141" t="n">
        <f aca="false">IF(H25="Demi-journée ",IF(B25="Lu",$J$5,IF(B25="Ma",$J$6,IF(B25="Me",$J$7,IF(B25="Je",$L$5,IF(B25="Ve",$L$6,IF(B25="Sa",$L$7,IF(B25="Di",$L$8,)))))))/2,0)+IF(H25="Journée entière",IF(B25="Lu",$J$5,IF(B25="Ma",$J$6,IF(B25="Me",$J$7,IF(B25="Je",$L$5,IF(B25="Ve",$L$6,IF(B25="Sa",$L$7,IF(B25="Di",$L$8,))))))),)+IF(B25="Lu",J25-$J$5,IF(B25="Ma",J25-$J$6,IF(B25="Me",J25-$J$7,IF(B25="Je",J25-$L$5,IF(B25="Ve",J25-$L$6,IF(B25="Sa",J25-$L$7,IF(B25="Di",J25-$L$8,)))))))</f>
        <v>0</v>
      </c>
      <c r="L25" s="142" t="n">
        <f aca="false">L24+K25</f>
        <v>0</v>
      </c>
      <c r="M25" s="146"/>
      <c r="N25" s="147"/>
      <c r="O25" s="147"/>
    </row>
    <row r="26" s="69" customFormat="true" ht="22.5" hidden="false" customHeight="true" outlineLevel="0" collapsed="false">
      <c r="A26" s="134" t="n">
        <v>12</v>
      </c>
      <c r="B26" s="145" t="str">
        <f aca="false">IF(B25="Lu","Ma",IF(B25="Ma","Me", IF(B25="Me","Je", IF(B25="Je","Ve", IF(B25="Ve","Sa", IF(B25="Sa","Di", IF(B25="Di","Lu",)))))))</f>
        <v>Me</v>
      </c>
      <c r="C26" s="136"/>
      <c r="D26" s="136"/>
      <c r="E26" s="136"/>
      <c r="F26" s="137"/>
      <c r="G26" s="138"/>
      <c r="H26" s="136"/>
      <c r="I26" s="139"/>
      <c r="J26" s="140" t="n">
        <f aca="false">(D26-C26-(F26-E26))*24-IF(OR(G26=$N$7,G26=$N$9),-I26,0)-IF(G26=$N$8,I26,0)</f>
        <v>0</v>
      </c>
      <c r="K26" s="141" t="n">
        <f aca="false">IF(H26="Demi-journée ",IF(B26="Lu",$J$5,IF(B26="Ma",$J$6,IF(B26="Me",$J$7,IF(B26="Je",$L$5,IF(B26="Ve",$L$6,IF(B26="Sa",$L$7,IF(B26="Di",$L$8,)))))))/2,0)+IF(H26="Journée entière",IF(B26="Lu",$J$5,IF(B26="Ma",$J$6,IF(B26="Me",$J$7,IF(B26="Je",$L$5,IF(B26="Ve",$L$6,IF(B26="Sa",$L$7,IF(B26="Di",$L$8,))))))),)+IF(B26="Lu",J26-$J$5,IF(B26="Ma",J26-$J$6,IF(B26="Me",J26-$J$7,IF(B26="Je",J26-$L$5,IF(B26="Ve",J26-$L$6,IF(B26="Sa",J26-$L$7,IF(B26="Di",J26-$L$8,)))))))</f>
        <v>0</v>
      </c>
      <c r="L26" s="142" t="n">
        <f aca="false">L25+K26</f>
        <v>0</v>
      </c>
      <c r="M26" s="143"/>
      <c r="N26" s="144"/>
      <c r="O26" s="144"/>
    </row>
    <row r="27" s="69" customFormat="true" ht="22.5" hidden="false" customHeight="true" outlineLevel="0" collapsed="false">
      <c r="A27" s="134" t="n">
        <v>13</v>
      </c>
      <c r="B27" s="145" t="str">
        <f aca="false">IF(B26="Lu","Ma",IF(B26="Ma","Me", IF(B26="Me","Je", IF(B26="Je","Ve", IF(B26="Ve","Sa", IF(B26="Sa","Di", IF(B26="Di","Lu",)))))))</f>
        <v>Je</v>
      </c>
      <c r="C27" s="136"/>
      <c r="D27" s="136"/>
      <c r="E27" s="136"/>
      <c r="F27" s="137"/>
      <c r="G27" s="138"/>
      <c r="H27" s="136"/>
      <c r="I27" s="139"/>
      <c r="J27" s="140" t="n">
        <f aca="false">(D27-C27-(F27-E27))*24-IF(OR(G27=$N$7,G27=$N$9),-I27,0)-IF(G27=$N$8,I27,0)</f>
        <v>0</v>
      </c>
      <c r="K27" s="141" t="n">
        <f aca="false">IF(H27="Demi-journée ",IF(B27="Lu",$J$5,IF(B27="Ma",$J$6,IF(B27="Me",$J$7,IF(B27="Je",$L$5,IF(B27="Ve",$L$6,IF(B27="Sa",$L$7,IF(B27="Di",$L$8,)))))))/2,0)+IF(H27="Journée entière",IF(B27="Lu",$J$5,IF(B27="Ma",$J$6,IF(B27="Me",$J$7,IF(B27="Je",$L$5,IF(B27="Ve",$L$6,IF(B27="Sa",$L$7,IF(B27="Di",$L$8,))))))),)+IF(B27="Lu",J27-$J$5,IF(B27="Ma",J27-$J$6,IF(B27="Me",J27-$J$7,IF(B27="Je",J27-$L$5,IF(B27="Ve",J27-$L$6,IF(B27="Sa",J27-$L$7,IF(B27="Di",J27-$L$8,)))))))</f>
        <v>0</v>
      </c>
      <c r="L27" s="142" t="n">
        <f aca="false">L26+K27</f>
        <v>0</v>
      </c>
      <c r="M27" s="143"/>
      <c r="N27" s="144"/>
      <c r="O27" s="144"/>
    </row>
    <row r="28" s="69" customFormat="true" ht="22.5" hidden="false" customHeight="true" outlineLevel="0" collapsed="false">
      <c r="A28" s="134" t="n">
        <v>14</v>
      </c>
      <c r="B28" s="145" t="str">
        <f aca="false">IF(B27="Lu","Ma",IF(B27="Ma","Me", IF(B27="Me","Je", IF(B27="Je","Ve", IF(B27="Ve","Sa", IF(B27="Sa","Di", IF(B27="Di","Lu",)))))))</f>
        <v>Ve</v>
      </c>
      <c r="C28" s="136"/>
      <c r="D28" s="136"/>
      <c r="E28" s="136"/>
      <c r="F28" s="137"/>
      <c r="G28" s="138"/>
      <c r="H28" s="136"/>
      <c r="I28" s="139"/>
      <c r="J28" s="140" t="n">
        <f aca="false">(D28-C28-(F28-E28))*24-IF(OR(G28=$N$7,G28=$N$9),-I28,0)-IF(G28=$N$8,I28,0)</f>
        <v>0</v>
      </c>
      <c r="K28" s="141" t="n">
        <f aca="false">IF(H28="Demi-journée ",IF(B28="Lu",$J$5,IF(B28="Ma",$J$6,IF(B28="Me",$J$7,IF(B28="Je",$L$5,IF(B28="Ve",$L$6,IF(B28="Sa",$L$7,IF(B28="Di",$L$8,)))))))/2,0)+IF(H28="Journée entière",IF(B28="Lu",$J$5,IF(B28="Ma",$J$6,IF(B28="Me",$J$7,IF(B28="Je",$L$5,IF(B28="Ve",$L$6,IF(B28="Sa",$L$7,IF(B28="Di",$L$8,))))))),)+IF(B28="Lu",J28-$J$5,IF(B28="Ma",J28-$J$6,IF(B28="Me",J28-$J$7,IF(B28="Je",J28-$L$5,IF(B28="Ve",J28-$L$6,IF(B28="Sa",J28-$L$7,IF(B28="Di",J28-$L$8,)))))))</f>
        <v>0</v>
      </c>
      <c r="L28" s="142" t="n">
        <f aca="false">L27+K28</f>
        <v>0</v>
      </c>
      <c r="M28" s="143"/>
      <c r="N28" s="144"/>
      <c r="O28" s="144"/>
    </row>
    <row r="29" s="69" customFormat="true" ht="22.5" hidden="false" customHeight="true" outlineLevel="0" collapsed="false">
      <c r="A29" s="134" t="n">
        <v>15</v>
      </c>
      <c r="B29" s="145" t="str">
        <f aca="false">IF(B28="Lu","Ma",IF(B28="Ma","Me", IF(B28="Me","Je", IF(B28="Je","Ve", IF(B28="Ve","Sa", IF(B28="Sa","Di", IF(B28="Di","Lu",)))))))</f>
        <v>Sa</v>
      </c>
      <c r="C29" s="136"/>
      <c r="D29" s="136"/>
      <c r="E29" s="136"/>
      <c r="F29" s="137"/>
      <c r="G29" s="138"/>
      <c r="H29" s="136"/>
      <c r="I29" s="139"/>
      <c r="J29" s="140" t="n">
        <f aca="false">(D29-C29-(F29-E29))*24-IF(OR(G29=$N$7,G29=$N$9),-I29,0)-IF(G29=$N$8,I29,0)</f>
        <v>0</v>
      </c>
      <c r="K29" s="141" t="n">
        <f aca="false">IF(H29="Demi-journée ",IF(B29="Lu",$J$5,IF(B29="Ma",$J$6,IF(B29="Me",$J$7,IF(B29="Je",$L$5,IF(B29="Ve",$L$6,IF(B29="Sa",$L$7,IF(B29="Di",$L$8,)))))))/2,0)+IF(H29="Journée entière",IF(B29="Lu",$J$5,IF(B29="Ma",$J$6,IF(B29="Me",$J$7,IF(B29="Je",$L$5,IF(B29="Ve",$L$6,IF(B29="Sa",$L$7,IF(B29="Di",$L$8,))))))),)+IF(B29="Lu",J29-$J$5,IF(B29="Ma",J29-$J$6,IF(B29="Me",J29-$J$7,IF(B29="Je",J29-$L$5,IF(B29="Ve",J29-$L$6,IF(B29="Sa",J29-$L$7,IF(B29="Di",J29-$L$8,)))))))</f>
        <v>0</v>
      </c>
      <c r="L29" s="142" t="n">
        <f aca="false">L28+K29</f>
        <v>0</v>
      </c>
      <c r="M29" s="143"/>
      <c r="N29" s="144"/>
      <c r="O29" s="144"/>
    </row>
    <row r="30" s="69" customFormat="true" ht="22.5" hidden="false" customHeight="true" outlineLevel="0" collapsed="false">
      <c r="A30" s="134" t="n">
        <v>16</v>
      </c>
      <c r="B30" s="145" t="str">
        <f aca="false">IF(B29="Lu","Ma",IF(B29="Ma","Me", IF(B29="Me","Je", IF(B29="Je","Ve", IF(B29="Ve","Sa", IF(B29="Sa","Di", IF(B29="Di","Lu",)))))))</f>
        <v>Di</v>
      </c>
      <c r="C30" s="136"/>
      <c r="D30" s="136"/>
      <c r="E30" s="136"/>
      <c r="F30" s="137"/>
      <c r="G30" s="138"/>
      <c r="H30" s="136"/>
      <c r="I30" s="139"/>
      <c r="J30" s="140" t="n">
        <f aca="false">(D30-C30-(F30-E30))*24-IF(OR(G30=$N$7,G30=$N$9),-I30,0)-IF(G30=$N$8,I30,0)</f>
        <v>0</v>
      </c>
      <c r="K30" s="141" t="n">
        <f aca="false">IF(H30="Demi-journée ",IF(B30="Lu",$J$5,IF(B30="Ma",$J$6,IF(B30="Me",$J$7,IF(B30="Je",$L$5,IF(B30="Ve",$L$6,IF(B30="Sa",$L$7,IF(B30="Di",$L$8,)))))))/2,0)+IF(H30="Journée entière",IF(B30="Lu",$J$5,IF(B30="Ma",$J$6,IF(B30="Me",$J$7,IF(B30="Je",$L$5,IF(B30="Ve",$L$6,IF(B30="Sa",$L$7,IF(B30="Di",$L$8,))))))),)+IF(B30="Lu",J30-$J$5,IF(B30="Ma",J30-$J$6,IF(B30="Me",J30-$J$7,IF(B30="Je",J30-$L$5,IF(B30="Ve",J30-$L$6,IF(B30="Sa",J30-$L$7,IF(B30="Di",J30-$L$8,)))))))</f>
        <v>0</v>
      </c>
      <c r="L30" s="142" t="n">
        <f aca="false">L29+K30</f>
        <v>0</v>
      </c>
      <c r="M30" s="143"/>
      <c r="N30" s="144"/>
      <c r="O30" s="144"/>
    </row>
    <row r="31" s="69" customFormat="true" ht="22.5" hidden="false" customHeight="true" outlineLevel="0" collapsed="false">
      <c r="A31" s="134" t="n">
        <v>17</v>
      </c>
      <c r="B31" s="145" t="str">
        <f aca="false">IF(B30="Lu","Ma",IF(B30="Ma","Me", IF(B30="Me","Je", IF(B30="Je","Ve", IF(B30="Ve","Sa", IF(B30="Sa","Di", IF(B30="Di","Lu",)))))))</f>
        <v>Lu</v>
      </c>
      <c r="C31" s="136"/>
      <c r="D31" s="136"/>
      <c r="E31" s="136"/>
      <c r="F31" s="137"/>
      <c r="G31" s="138"/>
      <c r="H31" s="136"/>
      <c r="I31" s="139"/>
      <c r="J31" s="140" t="n">
        <f aca="false">(D31-C31-(F31-E31))*24-IF(OR(G31=$N$7,G31=$N$9),-I31,0)-IF(G31=$N$8,I31,0)</f>
        <v>0</v>
      </c>
      <c r="K31" s="141" t="n">
        <f aca="false">IF(H31="Demi-journée ",IF(B31="Lu",$J$5,IF(B31="Ma",$J$6,IF(B31="Me",$J$7,IF(B31="Je",$L$5,IF(B31="Ve",$L$6,IF(B31="Sa",$L$7,IF(B31="Di",$L$8,)))))))/2,0)+IF(H31="Journée entière",IF(B31="Lu",$J$5,IF(B31="Ma",$J$6,IF(B31="Me",$J$7,IF(B31="Je",$L$5,IF(B31="Ve",$L$6,IF(B31="Sa",$L$7,IF(B31="Di",$L$8,))))))),)+IF(B31="Lu",J31-$J$5,IF(B31="Ma",J31-$J$6,IF(B31="Me",J31-$J$7,IF(B31="Je",J31-$L$5,IF(B31="Ve",J31-$L$6,IF(B31="Sa",J31-$L$7,IF(B31="Di",J31-$L$8,)))))))</f>
        <v>0</v>
      </c>
      <c r="L31" s="142" t="n">
        <f aca="false">L30+K31</f>
        <v>0</v>
      </c>
      <c r="M31" s="143"/>
      <c r="N31" s="144"/>
      <c r="O31" s="144"/>
    </row>
    <row r="32" s="69" customFormat="true" ht="22.5" hidden="false" customHeight="true" outlineLevel="0" collapsed="false">
      <c r="A32" s="134" t="n">
        <v>18</v>
      </c>
      <c r="B32" s="145" t="str">
        <f aca="false">IF(B31="Lu","Ma",IF(B31="Ma","Me", IF(B31="Me","Je", IF(B31="Je","Ve", IF(B31="Ve","Sa", IF(B31="Sa","Di", IF(B31="Di","Lu",)))))))</f>
        <v>Ma</v>
      </c>
      <c r="C32" s="136"/>
      <c r="D32" s="136"/>
      <c r="E32" s="136"/>
      <c r="F32" s="137"/>
      <c r="G32" s="138"/>
      <c r="H32" s="136"/>
      <c r="I32" s="139"/>
      <c r="J32" s="140" t="n">
        <f aca="false">(D32-C32-(F32-E32))*24-IF(OR(G32=$N$7,G32=$N$9),-I32,0)-IF(G32=$N$8,I32,0)</f>
        <v>0</v>
      </c>
      <c r="K32" s="141" t="n">
        <f aca="false">IF(H32="Demi-journée ",IF(B32="Lu",$J$5,IF(B32="Ma",$J$6,IF(B32="Me",$J$7,IF(B32="Je",$L$5,IF(B32="Ve",$L$6,IF(B32="Sa",$L$7,IF(B32="Di",$L$8,)))))))/2,0)+IF(H32="Journée entière",IF(B32="Lu",$J$5,IF(B32="Ma",$J$6,IF(B32="Me",$J$7,IF(B32="Je",$L$5,IF(B32="Ve",$L$6,IF(B32="Sa",$L$7,IF(B32="Di",$L$8,))))))),)+IF(B32="Lu",J32-$J$5,IF(B32="Ma",J32-$J$6,IF(B32="Me",J32-$J$7,IF(B32="Je",J32-$L$5,IF(B32="Ve",J32-$L$6,IF(B32="Sa",J32-$L$7,IF(B32="Di",J32-$L$8,)))))))</f>
        <v>0</v>
      </c>
      <c r="L32" s="142" t="n">
        <f aca="false">L31+K32</f>
        <v>0</v>
      </c>
      <c r="M32" s="143"/>
      <c r="N32" s="144"/>
      <c r="O32" s="144"/>
    </row>
    <row r="33" s="69" customFormat="true" ht="22.5" hidden="false" customHeight="true" outlineLevel="0" collapsed="false">
      <c r="A33" s="134" t="n">
        <v>19</v>
      </c>
      <c r="B33" s="145" t="str">
        <f aca="false">IF(B32="Lu","Ma",IF(B32="Ma","Me", IF(B32="Me","Je", IF(B32="Je","Ve", IF(B32="Ve","Sa", IF(B32="Sa","Di", IF(B32="Di","Lu",)))))))</f>
        <v>Me</v>
      </c>
      <c r="C33" s="136"/>
      <c r="D33" s="136"/>
      <c r="E33" s="136"/>
      <c r="F33" s="137"/>
      <c r="G33" s="138"/>
      <c r="H33" s="136"/>
      <c r="I33" s="139"/>
      <c r="J33" s="140" t="n">
        <f aca="false">(D33-C33-(F33-E33))*24-IF(OR(G33=$N$7,G33=$N$9),-I33,0)-IF(G33=$N$8,I33,0)</f>
        <v>0</v>
      </c>
      <c r="K33" s="141" t="n">
        <f aca="false">IF(H33="Demi-journée ",IF(B33="Lu",$J$5,IF(B33="Ma",$J$6,IF(B33="Me",$J$7,IF(B33="Je",$L$5,IF(B33="Ve",$L$6,IF(B33="Sa",$L$7,IF(B33="Di",$L$8,)))))))/2,0)+IF(H33="Journée entière",IF(B33="Lu",$J$5,IF(B33="Ma",$J$6,IF(B33="Me",$J$7,IF(B33="Je",$L$5,IF(B33="Ve",$L$6,IF(B33="Sa",$L$7,IF(B33="Di",$L$8,))))))),)+IF(B33="Lu",J33-$J$5,IF(B33="Ma",J33-$J$6,IF(B33="Me",J33-$J$7,IF(B33="Je",J33-$L$5,IF(B33="Ve",J33-$L$6,IF(B33="Sa",J33-$L$7,IF(B33="Di",J33-$L$8,)))))))</f>
        <v>0</v>
      </c>
      <c r="L33" s="142" t="n">
        <f aca="false">L32+K33</f>
        <v>0</v>
      </c>
      <c r="M33" s="143"/>
      <c r="N33" s="144"/>
      <c r="O33" s="144"/>
    </row>
    <row r="34" s="69" customFormat="true" ht="22.5" hidden="false" customHeight="true" outlineLevel="0" collapsed="false">
      <c r="A34" s="134" t="n">
        <v>20</v>
      </c>
      <c r="B34" s="145" t="str">
        <f aca="false">IF(B33="Lu","Ma",IF(B33="Ma","Me", IF(B33="Me","Je", IF(B33="Je","Ve", IF(B33="Ve","Sa", IF(B33="Sa","Di", IF(B33="Di","Lu",)))))))</f>
        <v>Je</v>
      </c>
      <c r="C34" s="136"/>
      <c r="D34" s="136"/>
      <c r="E34" s="136"/>
      <c r="F34" s="137"/>
      <c r="G34" s="138"/>
      <c r="H34" s="136"/>
      <c r="I34" s="139"/>
      <c r="J34" s="140" t="n">
        <f aca="false">(D34-C34-(F34-E34))*24-IF(OR(G34=$N$7,G34=$N$9),-I34,0)-IF(G34=$N$8,I34,0)</f>
        <v>0</v>
      </c>
      <c r="K34" s="141" t="n">
        <f aca="false">IF(H34="Demi-journée ",IF(B34="Lu",$J$5,IF(B34="Ma",$J$6,IF(B34="Me",$J$7,IF(B34="Je",$L$5,IF(B34="Ve",$L$6,IF(B34="Sa",$L$7,IF(B34="Di",$L$8,)))))))/2,0)+IF(H34="Journée entière",IF(B34="Lu",$J$5,IF(B34="Ma",$J$6,IF(B34="Me",$J$7,IF(B34="Je",$L$5,IF(B34="Ve",$L$6,IF(B34="Sa",$L$7,IF(B34="Di",$L$8,))))))),)+IF(B34="Lu",J34-$J$5,IF(B34="Ma",J34-$J$6,IF(B34="Me",J34-$J$7,IF(B34="Je",J34-$L$5,IF(B34="Ve",J34-$L$6,IF(B34="Sa",J34-$L$7,IF(B34="Di",J34-$L$8,)))))))</f>
        <v>0</v>
      </c>
      <c r="L34" s="142" t="n">
        <f aca="false">L33+K34</f>
        <v>0</v>
      </c>
      <c r="M34" s="143"/>
      <c r="N34" s="144"/>
      <c r="O34" s="144"/>
    </row>
    <row r="35" s="69" customFormat="true" ht="22.5" hidden="false" customHeight="true" outlineLevel="0" collapsed="false">
      <c r="A35" s="134" t="n">
        <v>21</v>
      </c>
      <c r="B35" s="145" t="str">
        <f aca="false">IF(B34="Lu","Ma",IF(B34="Ma","Me", IF(B34="Me","Je", IF(B34="Je","Ve", IF(B34="Ve","Sa", IF(B34="Sa","Di", IF(B34="Di","Lu",)))))))</f>
        <v>Ve</v>
      </c>
      <c r="C35" s="136"/>
      <c r="D35" s="136"/>
      <c r="E35" s="136"/>
      <c r="F35" s="137"/>
      <c r="G35" s="138"/>
      <c r="H35" s="136"/>
      <c r="I35" s="139"/>
      <c r="J35" s="140" t="n">
        <f aca="false">(D35-C35-(F35-E35))*24-IF(OR(G35=$N$7,G35=$N$9),-I35,0)-IF(G35=$N$8,I35,0)</f>
        <v>0</v>
      </c>
      <c r="K35" s="141" t="n">
        <f aca="false">IF(H35="Demi-journée ",IF(B35="Lu",$J$5,IF(B35="Ma",$J$6,IF(B35="Me",$J$7,IF(B35="Je",$L$5,IF(B35="Ve",$L$6,IF(B35="Sa",$L$7,IF(B35="Di",$L$8,)))))))/2,0)+IF(H35="Journée entière",IF(B35="Lu",$J$5,IF(B35="Ma",$J$6,IF(B35="Me",$J$7,IF(B35="Je",$L$5,IF(B35="Ve",$L$6,IF(B35="Sa",$L$7,IF(B35="Di",$L$8,))))))),)+IF(B35="Lu",J35-$J$5,IF(B35="Ma",J35-$J$6,IF(B35="Me",J35-$J$7,IF(B35="Je",J35-$L$5,IF(B35="Ve",J35-$L$6,IF(B35="Sa",J35-$L$7,IF(B35="Di",J35-$L$8,)))))))</f>
        <v>0</v>
      </c>
      <c r="L35" s="142" t="n">
        <f aca="false">L34+K35</f>
        <v>0</v>
      </c>
      <c r="M35" s="143"/>
      <c r="N35" s="144"/>
      <c r="O35" s="144"/>
    </row>
    <row r="36" s="69" customFormat="true" ht="22.5" hidden="false" customHeight="true" outlineLevel="0" collapsed="false">
      <c r="A36" s="134" t="n">
        <v>22</v>
      </c>
      <c r="B36" s="145" t="str">
        <f aca="false">IF(B35="Lu","Ma",IF(B35="Ma","Me", IF(B35="Me","Je", IF(B35="Je","Ve", IF(B35="Ve","Sa", IF(B35="Sa","Di", IF(B35="Di","Lu",)))))))</f>
        <v>Sa</v>
      </c>
      <c r="C36" s="136"/>
      <c r="D36" s="136"/>
      <c r="E36" s="136"/>
      <c r="F36" s="137"/>
      <c r="G36" s="138"/>
      <c r="H36" s="136"/>
      <c r="I36" s="139"/>
      <c r="J36" s="140" t="n">
        <f aca="false">(D36-C36-(F36-E36))*24-IF(OR(G36=$N$7,G36=$N$9),-I36,0)-IF(G36=$N$8,I36,0)</f>
        <v>0</v>
      </c>
      <c r="K36" s="141" t="n">
        <f aca="false">IF(H36="Demi-journée ",IF(B36="Lu",$J$5,IF(B36="Ma",$J$6,IF(B36="Me",$J$7,IF(B36="Je",$L$5,IF(B36="Ve",$L$6,IF(B36="Sa",$L$7,IF(B36="Di",$L$8,)))))))/2,0)+IF(H36="Journée entière",IF(B36="Lu",$J$5,IF(B36="Ma",$J$6,IF(B36="Me",$J$7,IF(B36="Je",$L$5,IF(B36="Ve",$L$6,IF(B36="Sa",$L$7,IF(B36="Di",$L$8,))))))),)+IF(B36="Lu",J36-$J$5,IF(B36="Ma",J36-$J$6,IF(B36="Me",J36-$J$7,IF(B36="Je",J36-$L$5,IF(B36="Ve",J36-$L$6,IF(B36="Sa",J36-$L$7,IF(B36="Di",J36-$L$8,)))))))</f>
        <v>0</v>
      </c>
      <c r="L36" s="142" t="n">
        <f aca="false">L35+K36</f>
        <v>0</v>
      </c>
      <c r="M36" s="143"/>
      <c r="N36" s="144"/>
      <c r="O36" s="144"/>
    </row>
    <row r="37" s="69" customFormat="true" ht="22.5" hidden="false" customHeight="true" outlineLevel="0" collapsed="false">
      <c r="A37" s="134" t="n">
        <v>23</v>
      </c>
      <c r="B37" s="145" t="str">
        <f aca="false">IF(B36="Lu","Ma",IF(B36="Ma","Me", IF(B36="Me","Je", IF(B36="Je","Ve", IF(B36="Ve","Sa", IF(B36="Sa","Di", IF(B36="Di","Lu",)))))))</f>
        <v>Di</v>
      </c>
      <c r="C37" s="136"/>
      <c r="D37" s="136"/>
      <c r="E37" s="136"/>
      <c r="F37" s="137"/>
      <c r="G37" s="138"/>
      <c r="H37" s="136"/>
      <c r="I37" s="139"/>
      <c r="J37" s="140" t="n">
        <f aca="false">(D37-C37-(F37-E37))*24-IF(OR(G37=$N$7,G37=$N$9),-I37,0)-IF(G37=$N$8,I37,0)</f>
        <v>0</v>
      </c>
      <c r="K37" s="141" t="n">
        <f aca="false">IF(H37="Demi-journée ",IF(B37="Lu",$J$5,IF(B37="Ma",$J$6,IF(B37="Me",$J$7,IF(B37="Je",$L$5,IF(B37="Ve",$L$6,IF(B37="Sa",$L$7,IF(B37="Di",$L$8,)))))))/2,0)+IF(H37="Journée entière",IF(B37="Lu",$J$5,IF(B37="Ma",$J$6,IF(B37="Me",$J$7,IF(B37="Je",$L$5,IF(B37="Ve",$L$6,IF(B37="Sa",$L$7,IF(B37="Di",$L$8,))))))),)+IF(B37="Lu",J37-$J$5,IF(B37="Ma",J37-$J$6,IF(B37="Me",J37-$J$7,IF(B37="Je",J37-$L$5,IF(B37="Ve",J37-$L$6,IF(B37="Sa",J37-$L$7,IF(B37="Di",J37-$L$8,)))))))</f>
        <v>0</v>
      </c>
      <c r="L37" s="142" t="n">
        <f aca="false">L36+K37</f>
        <v>0</v>
      </c>
      <c r="M37" s="143"/>
      <c r="N37" s="144"/>
      <c r="O37" s="144"/>
    </row>
    <row r="38" s="69" customFormat="true" ht="22.5" hidden="false" customHeight="true" outlineLevel="0" collapsed="false">
      <c r="A38" s="134" t="n">
        <v>24</v>
      </c>
      <c r="B38" s="145" t="str">
        <f aca="false">IF(B37="Lu","Ma",IF(B37="Ma","Me", IF(B37="Me","Je", IF(B37="Je","Ve", IF(B37="Ve","Sa", IF(B37="Sa","Di", IF(B37="Di","Lu",)))))))</f>
        <v>Lu</v>
      </c>
      <c r="C38" s="136"/>
      <c r="D38" s="136"/>
      <c r="E38" s="136"/>
      <c r="F38" s="137"/>
      <c r="G38" s="138"/>
      <c r="H38" s="136"/>
      <c r="I38" s="139"/>
      <c r="J38" s="140" t="n">
        <f aca="false">(D38-C38-(F38-E38))*24-IF(OR(G38=$N$7,G38=$N$9),-I38,0)-IF(G38=$N$8,I38,0)</f>
        <v>0</v>
      </c>
      <c r="K38" s="141" t="n">
        <f aca="false">IF(H38="Demi-journée ",IF(B38="Lu",$J$5,IF(B38="Ma",$J$6,IF(B38="Me",$J$7,IF(B38="Je",$L$5,IF(B38="Ve",$L$6,IF(B38="Sa",$L$7,IF(B38="Di",$L$8,)))))))/2,0)+IF(H38="Journée entière",IF(B38="Lu",$J$5,IF(B38="Ma",$J$6,IF(B38="Me",$J$7,IF(B38="Je",$L$5,IF(B38="Ve",$L$6,IF(B38="Sa",$L$7,IF(B38="Di",$L$8,))))))),)+IF(B38="Lu",J38-$J$5,IF(B38="Ma",J38-$J$6,IF(B38="Me",J38-$J$7,IF(B38="Je",J38-$L$5,IF(B38="Ve",J38-$L$6,IF(B38="Sa",J38-$L$7,IF(B38="Di",J38-$L$8,)))))))</f>
        <v>0</v>
      </c>
      <c r="L38" s="142" t="n">
        <f aca="false">L37+K38</f>
        <v>0</v>
      </c>
      <c r="M38" s="143"/>
      <c r="N38" s="144"/>
      <c r="O38" s="144"/>
    </row>
    <row r="39" s="69" customFormat="true" ht="22.5" hidden="false" customHeight="true" outlineLevel="0" collapsed="false">
      <c r="A39" s="134" t="n">
        <v>25</v>
      </c>
      <c r="B39" s="145" t="str">
        <f aca="false">IF(B38="Lu","Ma",IF(B38="Ma","Me", IF(B38="Me","Je", IF(B38="Je","Ve", IF(B38="Ve","Sa", IF(B38="Sa","Di", IF(B38="Di","Lu",)))))))</f>
        <v>Ma</v>
      </c>
      <c r="C39" s="136"/>
      <c r="D39" s="136"/>
      <c r="E39" s="136"/>
      <c r="F39" s="137"/>
      <c r="G39" s="138"/>
      <c r="H39" s="136"/>
      <c r="I39" s="139"/>
      <c r="J39" s="140" t="n">
        <f aca="false">(D39-C39-(F39-E39))*24-IF(OR(G39=$N$7,G39=$N$9),-I39,0)-IF(G39=$N$8,I39,0)</f>
        <v>0</v>
      </c>
      <c r="K39" s="141" t="n">
        <f aca="false">IF(H39="Demi-journée ",IF(B39="Lu",$J$5,IF(B39="Ma",$J$6,IF(B39="Me",$J$7,IF(B39="Je",$L$5,IF(B39="Ve",$L$6,IF(B39="Sa",$L$7,IF(B39="Di",$L$8,)))))))/2,0)+IF(H39="Journée entière",IF(B39="Lu",$J$5,IF(B39="Ma",$J$6,IF(B39="Me",$J$7,IF(B39="Je",$L$5,IF(B39="Ve",$L$6,IF(B39="Sa",$L$7,IF(B39="Di",$L$8,))))))),)+IF(B39="Lu",J39-$J$5,IF(B39="Ma",J39-$J$6,IF(B39="Me",J39-$J$7,IF(B39="Je",J39-$L$5,IF(B39="Ve",J39-$L$6,IF(B39="Sa",J39-$L$7,IF(B39="Di",J39-$L$8,)))))))</f>
        <v>0</v>
      </c>
      <c r="L39" s="142" t="n">
        <f aca="false">L38+K39</f>
        <v>0</v>
      </c>
      <c r="M39" s="143"/>
      <c r="N39" s="144"/>
      <c r="O39" s="144"/>
    </row>
    <row r="40" s="69" customFormat="true" ht="22.5" hidden="false" customHeight="true" outlineLevel="0" collapsed="false">
      <c r="A40" s="134" t="n">
        <v>26</v>
      </c>
      <c r="B40" s="145" t="str">
        <f aca="false">IF(B39="Lu","Ma",IF(B39="Ma","Me", IF(B39="Me","Je", IF(B39="Je","Ve", IF(B39="Ve","Sa", IF(B39="Sa","Di", IF(B39="Di","Lu",)))))))</f>
        <v>Me</v>
      </c>
      <c r="C40" s="136"/>
      <c r="D40" s="136"/>
      <c r="E40" s="136"/>
      <c r="F40" s="137"/>
      <c r="G40" s="138"/>
      <c r="H40" s="136"/>
      <c r="I40" s="139"/>
      <c r="J40" s="140" t="n">
        <f aca="false">(D40-C40-(F40-E40))*24-IF(OR(G40=$N$7,G40=$N$9),-I40,0)-IF(G40=$N$8,I40,0)</f>
        <v>0</v>
      </c>
      <c r="K40" s="141" t="n">
        <f aca="false">IF(H40="Demi-journée ",IF(B40="Lu",$J$5,IF(B40="Ma",$J$6,IF(B40="Me",$J$7,IF(B40="Je",$L$5,IF(B40="Ve",$L$6,IF(B40="Sa",$L$7,IF(B40="Di",$L$8,)))))))/2,0)+IF(H40="Journée entière",IF(B40="Lu",$J$5,IF(B40="Ma",$J$6,IF(B40="Me",$J$7,IF(B40="Je",$L$5,IF(B40="Ve",$L$6,IF(B40="Sa",$L$7,IF(B40="Di",$L$8,))))))),)+IF(B40="Lu",J40-$J$5,IF(B40="Ma",J40-$J$6,IF(B40="Me",J40-$J$7,IF(B40="Je",J40-$L$5,IF(B40="Ve",J40-$L$6,IF(B40="Sa",J40-$L$7,IF(B40="Di",J40-$L$8,)))))))</f>
        <v>0</v>
      </c>
      <c r="L40" s="142" t="n">
        <f aca="false">L39+K40</f>
        <v>0</v>
      </c>
      <c r="M40" s="143"/>
      <c r="N40" s="144"/>
      <c r="O40" s="144"/>
    </row>
    <row r="41" s="69" customFormat="true" ht="22.5" hidden="false" customHeight="true" outlineLevel="0" collapsed="false">
      <c r="A41" s="134" t="n">
        <v>27</v>
      </c>
      <c r="B41" s="145" t="str">
        <f aca="false">IF(B40="Lu","Ma",IF(B40="Ma","Me", IF(B40="Me","Je", IF(B40="Je","Ve", IF(B40="Ve","Sa", IF(B40="Sa","Di", IF(B40="Di","Lu",)))))))</f>
        <v>Je</v>
      </c>
      <c r="C41" s="136"/>
      <c r="D41" s="136"/>
      <c r="E41" s="136"/>
      <c r="F41" s="137"/>
      <c r="G41" s="138"/>
      <c r="H41" s="136"/>
      <c r="I41" s="139"/>
      <c r="J41" s="140" t="n">
        <f aca="false">(D41-C41-(F41-E41))*24-IF(OR(G41=$N$7,G41=$N$9),-I41,0)-IF(G41=$N$8,I41,0)</f>
        <v>0</v>
      </c>
      <c r="K41" s="141" t="n">
        <f aca="false">IF(H41="Demi-journée ",IF(B41="Lu",$J$5,IF(B41="Ma",$J$6,IF(B41="Me",$J$7,IF(B41="Je",$L$5,IF(B41="Ve",$L$6,IF(B41="Sa",$L$7,IF(B41="Di",$L$8,)))))))/2,0)+IF(H41="Journée entière",IF(B41="Lu",$J$5,IF(B41="Ma",$J$6,IF(B41="Me",$J$7,IF(B41="Je",$L$5,IF(B41="Ve",$L$6,IF(B41="Sa",$L$7,IF(B41="Di",$L$8,))))))),)+IF(B41="Lu",J41-$J$5,IF(B41="Ma",J41-$J$6,IF(B41="Me",J41-$J$7,IF(B41="Je",J41-$L$5,IF(B41="Ve",J41-$L$6,IF(B41="Sa",J41-$L$7,IF(B41="Di",J41-$L$8,)))))))</f>
        <v>0</v>
      </c>
      <c r="L41" s="142" t="n">
        <f aca="false">L40+K41</f>
        <v>0</v>
      </c>
      <c r="M41" s="143"/>
      <c r="N41" s="144"/>
      <c r="O41" s="144"/>
    </row>
    <row r="42" s="69" customFormat="true" ht="22.5" hidden="false" customHeight="true" outlineLevel="0" collapsed="false">
      <c r="A42" s="134" t="n">
        <v>28</v>
      </c>
      <c r="B42" s="145" t="str">
        <f aca="false">IF(B41="Lu","Ma",IF(B41="Ma","Me", IF(B41="Me","Je", IF(B41="Je","Ve", IF(B41="Ve","Sa", IF(B41="Sa","Di", IF(B41="Di","Lu",)))))))</f>
        <v>Ve</v>
      </c>
      <c r="C42" s="136"/>
      <c r="D42" s="136"/>
      <c r="E42" s="136"/>
      <c r="F42" s="137"/>
      <c r="G42" s="138"/>
      <c r="H42" s="136"/>
      <c r="I42" s="139"/>
      <c r="J42" s="140" t="n">
        <f aca="false">(D42-C42-(F42-E42))*24-IF(OR(G42=$N$7,G42=$N$9),-I42,0)-IF(G42=$N$8,I42,0)</f>
        <v>0</v>
      </c>
      <c r="K42" s="141" t="n">
        <f aca="false">IF(H42="Demi-journée ",IF(B42="Lu",$J$5,IF(B42="Ma",$J$6,IF(B42="Me",$J$7,IF(B42="Je",$L$5,IF(B42="Ve",$L$6,IF(B42="Sa",$L$7,IF(B42="Di",$L$8,)))))))/2,0)+IF(H42="Journée entière",IF(B42="Lu",$J$5,IF(B42="Ma",$J$6,IF(B42="Me",$J$7,IF(B42="Je",$L$5,IF(B42="Ve",$L$6,IF(B42="Sa",$L$7,IF(B42="Di",$L$8,))))))),)+IF(B42="Lu",J42-$J$5,IF(B42="Ma",J42-$J$6,IF(B42="Me",J42-$J$7,IF(B42="Je",J42-$L$5,IF(B42="Ve",J42-$L$6,IF(B42="Sa",J42-$L$7,IF(B42="Di",J42-$L$8,)))))))</f>
        <v>0</v>
      </c>
      <c r="L42" s="142" t="n">
        <f aca="false">L41+K42</f>
        <v>0</v>
      </c>
      <c r="M42" s="143"/>
      <c r="N42" s="144"/>
      <c r="O42" s="144"/>
    </row>
    <row r="43" s="69" customFormat="true" ht="22.5" hidden="false" customHeight="true" outlineLevel="0" collapsed="false">
      <c r="A43" s="134" t="n">
        <v>29</v>
      </c>
      <c r="B43" s="145" t="str">
        <f aca="false">IF(B42="Lu","Ma",IF(B42="Ma","Me", IF(B42="Me","Je", IF(B42="Je","Ve", IF(B42="Ve","Sa", IF(B42="Sa","Di", IF(B42="Di","Lu",)))))))</f>
        <v>Sa</v>
      </c>
      <c r="C43" s="136"/>
      <c r="D43" s="136"/>
      <c r="E43" s="136"/>
      <c r="F43" s="137"/>
      <c r="G43" s="138"/>
      <c r="H43" s="136"/>
      <c r="I43" s="139"/>
      <c r="J43" s="140" t="n">
        <f aca="false">(D43-C43-(F43-E43))*24-IF(OR(G43=$N$7,G43=$N$9),-I43,0)-IF(G43=$N$8,I43,0)</f>
        <v>0</v>
      </c>
      <c r="K43" s="141" t="n">
        <f aca="false">IF(H43="Demi-journée ",IF(B43="Lu",$J$5,IF(B43="Ma",$J$6,IF(B43="Me",$J$7,IF(B43="Je",$L$5,IF(B43="Ve",$L$6,IF(B43="Sa",$L$7,IF(B43="Di",$L$8,)))))))/2,0)+IF(H43="Journée entière",IF(B43="Lu",$J$5,IF(B43="Ma",$J$6,IF(B43="Me",$J$7,IF(B43="Je",$L$5,IF(B43="Ve",$L$6,IF(B43="Sa",$L$7,IF(B43="Di",$L$8,))))))),)+IF(B43="Lu",J43-$J$5,IF(B43="Ma",J43-$J$6,IF(B43="Me",J43-$J$7,IF(B43="Je",J43-$L$5,IF(B43="Ve",J43-$L$6,IF(B43="Sa",J43-$L$7,IF(B43="Di",J43-$L$8,)))))))</f>
        <v>0</v>
      </c>
      <c r="L43" s="142" t="n">
        <f aca="false">L42+K43</f>
        <v>0</v>
      </c>
      <c r="M43" s="143"/>
      <c r="N43" s="144"/>
      <c r="O43" s="144"/>
    </row>
    <row r="44" s="69" customFormat="true" ht="22.5" hidden="false" customHeight="true" outlineLevel="0" collapsed="false">
      <c r="A44" s="148" t="n">
        <v>30</v>
      </c>
      <c r="B44" s="149" t="str">
        <f aca="false">IF(B43="Lu","Ma",IF(B43="Ma","Me", IF(B43="Me","Je", IF(B43="Je","Ve", IF(B43="Ve","Sa", IF(B43="Sa","Di", IF(B43="Di","Lu",)))))))</f>
        <v>Di</v>
      </c>
      <c r="C44" s="150"/>
      <c r="D44" s="150"/>
      <c r="E44" s="150"/>
      <c r="F44" s="151"/>
      <c r="G44" s="152"/>
      <c r="H44" s="150"/>
      <c r="I44" s="95"/>
      <c r="J44" s="153" t="n">
        <f aca="false">(D44-C44-(F44-E44))*24-IF(OR(G44=$N$7,G44=$N$9),-I44,0)-IF(G44=$N$8,I44,0)</f>
        <v>0</v>
      </c>
      <c r="K44" s="154" t="n">
        <f aca="false">IF(H44="Demi-journée ",IF(B44="Lu",$J$5,IF(B44="Ma",$J$6,IF(B44="Me",$J$7,IF(B44="Je",$L$5,IF(B44="Ve",$L$6,IF(B44="Sa",$L$7,IF(B44="Di",$L$8,)))))))/2,0)+IF(H44="Journée entière",IF(B44="Lu",$J$5,IF(B44="Ma",$J$6,IF(B44="Me",$J$7,IF(B44="Je",$L$5,IF(B44="Ve",$L$6,IF(B44="Sa",$L$7,IF(B44="Di",$L$8,))))))),)+IF(B44="Lu",J44-$J$5,IF(B44="Ma",J44-$J$6,IF(B44="Me",J44-$J$7,IF(B44="Je",J44-$L$5,IF(B44="Ve",J44-$L$6,IF(B44="Sa",J44-$L$7,IF(B44="Di",J44-$L$8,)))))))</f>
        <v>0</v>
      </c>
      <c r="L44" s="155" t="n">
        <f aca="false">L43+K44</f>
        <v>0</v>
      </c>
      <c r="M44" s="143"/>
      <c r="N44" s="156"/>
      <c r="O44" s="156"/>
    </row>
    <row r="45" s="69" customFormat="true" ht="22.5" hidden="false" customHeight="true" outlineLevel="0" collapsed="false">
      <c r="A45" s="157"/>
      <c r="B45" s="158"/>
      <c r="C45" s="159"/>
      <c r="D45" s="159"/>
      <c r="E45" s="159"/>
      <c r="F45" s="159"/>
      <c r="G45" s="160"/>
      <c r="H45" s="160"/>
      <c r="I45" s="159"/>
      <c r="J45" s="161"/>
      <c r="K45" s="162"/>
      <c r="L45" s="162"/>
      <c r="M45" s="143"/>
      <c r="N45" s="163"/>
      <c r="O45" s="163"/>
    </row>
    <row r="46" s="69" customFormat="true" ht="20.25" hidden="false" customHeight="false" outlineLevel="0" collapsed="false">
      <c r="A46" s="158"/>
      <c r="B46" s="158"/>
      <c r="C46" s="158"/>
      <c r="D46" s="158"/>
      <c r="E46" s="158"/>
      <c r="F46" s="158"/>
      <c r="G46" s="158"/>
      <c r="H46" s="158"/>
      <c r="I46" s="158"/>
      <c r="J46" s="164"/>
      <c r="K46" s="164"/>
      <c r="L46" s="161"/>
      <c r="M46" s="158"/>
      <c r="N46" s="158"/>
      <c r="O46" s="158"/>
    </row>
    <row r="47" s="69" customFormat="true" ht="20.25" hidden="false" customHeight="false" outlineLevel="0" collapsed="false">
      <c r="A47" s="165" t="s">
        <v>90</v>
      </c>
      <c r="B47" s="158"/>
      <c r="C47" s="158"/>
      <c r="D47" s="158"/>
      <c r="E47" s="158"/>
      <c r="F47" s="158"/>
      <c r="G47" s="158"/>
      <c r="H47" s="158"/>
      <c r="I47" s="158"/>
      <c r="J47" s="164"/>
      <c r="K47" s="164"/>
      <c r="L47" s="166" t="n">
        <f aca="false">L44</f>
        <v>0</v>
      </c>
      <c r="M47" s="158"/>
      <c r="N47" s="158"/>
      <c r="O47" s="158"/>
    </row>
    <row r="48" s="74" customFormat="true" ht="19.5" hidden="false" customHeight="false" outlineLevel="0" collapsed="false">
      <c r="A48" s="167"/>
      <c r="B48" s="143"/>
      <c r="C48" s="143"/>
      <c r="D48" s="143"/>
      <c r="E48" s="143"/>
      <c r="F48" s="143"/>
      <c r="G48" s="143"/>
      <c r="H48" s="143"/>
      <c r="I48" s="143"/>
      <c r="J48" s="132"/>
      <c r="K48" s="132"/>
      <c r="L48" s="162"/>
      <c r="M48" s="143"/>
      <c r="N48" s="143"/>
      <c r="O48" s="143"/>
    </row>
    <row r="49" s="69" customFormat="true" ht="19.5" hidden="false" customHeight="false" outlineLevel="0" collapsed="false">
      <c r="A49" s="158"/>
      <c r="B49" s="158"/>
      <c r="C49" s="158"/>
      <c r="D49" s="158"/>
      <c r="E49" s="158"/>
      <c r="F49" s="158"/>
      <c r="G49" s="158"/>
      <c r="H49" s="158"/>
      <c r="I49" s="158"/>
      <c r="J49" s="164"/>
      <c r="K49" s="164"/>
      <c r="L49" s="164"/>
      <c r="M49" s="158"/>
      <c r="N49" s="158"/>
      <c r="O49" s="158"/>
    </row>
    <row r="50" s="69" customFormat="true" ht="19.5" hidden="false" customHeight="false" outlineLevel="0" collapsed="false">
      <c r="A50" s="165" t="s">
        <v>91</v>
      </c>
      <c r="B50" s="158"/>
      <c r="C50" s="158"/>
      <c r="D50" s="158"/>
      <c r="E50" s="158"/>
      <c r="F50" s="158"/>
      <c r="G50" s="158"/>
      <c r="H50" s="158"/>
      <c r="I50" s="158"/>
      <c r="J50" s="164"/>
      <c r="K50" s="164"/>
      <c r="L50" s="164"/>
      <c r="M50" s="158"/>
      <c r="N50" s="158"/>
      <c r="O50" s="158"/>
    </row>
    <row r="51" s="69" customFormat="true" ht="19.5" hidden="false" customHeight="false" outlineLevel="0" collapsed="false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</row>
    <row r="52" s="69" customFormat="true" ht="19.5" hidden="false" customHeight="false" outlineLevel="0" collapsed="false"/>
    <row r="53" s="69" customFormat="true" ht="19.5" hidden="false" customHeight="false" outlineLevel="0" collapsed="false">
      <c r="A53" s="168"/>
      <c r="B53" s="168"/>
      <c r="C53" s="168"/>
      <c r="D53" s="168"/>
      <c r="E53" s="168"/>
      <c r="F53" s="168"/>
    </row>
    <row r="54" s="69" customFormat="true" ht="19.5" hidden="false" customHeight="false" outlineLevel="0" collapsed="false"/>
    <row r="55" s="69" customFormat="true" ht="19.5" hidden="false" customHeight="false" outlineLevel="0" collapsed="false"/>
    <row r="56" s="69" customFormat="true" ht="19.5" hidden="false" customHeight="false" outlineLevel="0" collapsed="false"/>
    <row r="57" s="69" customFormat="true" ht="19.5" hidden="false" customHeight="false" outlineLevel="0" collapsed="false"/>
    <row r="58" s="69" customFormat="true" ht="19.5" hidden="false" customHeight="false" outlineLevel="0" collapsed="false"/>
    <row r="59" s="69" customFormat="true" ht="19.5" hidden="false" customHeight="false" outlineLevel="0" collapsed="false"/>
    <row r="60" s="69" customFormat="true" ht="19.5" hidden="false" customHeight="false" outlineLevel="0" collapsed="false"/>
    <row r="61" s="69" customFormat="true" ht="19.5" hidden="false" customHeight="false" outlineLevel="0" collapsed="false"/>
    <row r="62" s="69" customFormat="true" ht="19.5" hidden="false" customHeight="false" outlineLevel="0" collapsed="false"/>
    <row r="63" s="69" customFormat="true" ht="19.5" hidden="false" customHeight="false" outlineLevel="0" collapsed="false"/>
    <row r="64" s="69" customFormat="true" ht="19.5" hidden="false" customHeight="false" outlineLevel="0" collapsed="false"/>
    <row r="65" s="69" customFormat="true" ht="19.5" hidden="false" customHeight="false" outlineLevel="0" collapsed="false"/>
    <row r="66" s="69" customFormat="true" ht="19.5" hidden="false" customHeight="false" outlineLevel="0" collapsed="false"/>
    <row r="67" s="69" customFormat="true" ht="19.5" hidden="false" customHeight="false" outlineLevel="0" collapsed="false"/>
    <row r="68" s="69" customFormat="true" ht="19.5" hidden="false" customHeight="false" outlineLevel="0" collapsed="false"/>
    <row r="69" s="69" customFormat="true" ht="19.5" hidden="false" customHeight="false" outlineLevel="0" collapsed="false"/>
    <row r="70" s="69" customFormat="true" ht="19.5" hidden="false" customHeight="false" outlineLevel="0" collapsed="false"/>
    <row r="71" s="69" customFormat="true" ht="19.5" hidden="false" customHeight="false" outlineLevel="0" collapsed="false"/>
    <row r="72" s="69" customFormat="true" ht="19.5" hidden="false" customHeight="false" outlineLevel="0" collapsed="false"/>
    <row r="73" s="69" customFormat="true" ht="19.5" hidden="false" customHeight="false" outlineLevel="0" collapsed="false"/>
    <row r="74" s="69" customFormat="true" ht="19.5" hidden="false" customHeight="false" outlineLevel="0" collapsed="false"/>
    <row r="75" s="69" customFormat="true" ht="19.5" hidden="false" customHeight="false" outlineLevel="0" collapsed="false"/>
  </sheetData>
  <sheetProtection algorithmName="SHA-512" hashValue="M4YJwrMiOm85FKz7Zbac8Qcw0j0RZ2N5JwFyN8r7XZFb0LrVmc08m2iuffz4kbrMnX4a9Y0/v6jiz1GEg8iTcg==" saltValue="KjFz56GjVXnACEOJjX/n0g==" spinCount="100000" sheet="true" selectLockedCells="true"/>
  <mergeCells count="42">
    <mergeCell ref="A3:F3"/>
    <mergeCell ref="N3:O3"/>
    <mergeCell ref="A5:D5"/>
    <mergeCell ref="E5:F5"/>
    <mergeCell ref="A6:D6"/>
    <mergeCell ref="E6:F6"/>
    <mergeCell ref="A7:D7"/>
    <mergeCell ref="E7:F7"/>
    <mergeCell ref="A8:D8"/>
    <mergeCell ref="E8:F8"/>
    <mergeCell ref="N11:O13"/>
    <mergeCell ref="A13:C13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44:O44"/>
  </mergeCells>
  <conditionalFormatting sqref="A45:L45">
    <cfRule type="expression" priority="2" aboveAverage="0" equalAverage="0" bottom="0" percent="0" rank="0" text="" dxfId="239">
      <formula>$G45="MU = Mutterschaft"</formula>
    </cfRule>
    <cfRule type="expression" priority="3" aboveAverage="0" equalAverage="0" bottom="0" percent="0" rank="0" text="" dxfId="240">
      <formula>$G45="TK = Tagungen/Kurse"</formula>
    </cfRule>
    <cfRule type="expression" priority="4" aboveAverage="0" equalAverage="0" bottom="0" percent="0" rank="0" text="" dxfId="241">
      <formula>$G45="KO = Kompensation"</formula>
    </cfRule>
    <cfRule type="expression" priority="5" aboveAverage="0" equalAverage="0" bottom="0" percent="0" rank="0" text="" dxfId="242">
      <formula>$G45="BE = Bez. Urlaubstage"</formula>
    </cfRule>
    <cfRule type="expression" priority="6" aboveAverage="0" equalAverage="0" bottom="0" percent="0" rank="0" text="" dxfId="243">
      <formula>$G45="UN = Unfall"</formula>
    </cfRule>
    <cfRule type="expression" priority="7" aboveAverage="0" equalAverage="0" bottom="0" percent="0" rank="0" text="" dxfId="244">
      <formula>$G45="KR = Krankheit"</formula>
    </cfRule>
    <cfRule type="expression" priority="8" aboveAverage="0" equalAverage="0" bottom="0" percent="0" rank="0" text="" dxfId="245">
      <formula>$G45="FT = Feiertag"</formula>
    </cfRule>
    <cfRule type="expression" priority="9" aboveAverage="0" equalAverage="0" bottom="0" percent="0" rank="0" text="" dxfId="246">
      <formula>$G45="FE = Ferien"</formula>
    </cfRule>
  </conditionalFormatting>
  <conditionalFormatting sqref="L47:L48">
    <cfRule type="expression" priority="10" aboveAverage="0" equalAverage="0" bottom="0" percent="0" rank="0" text="" dxfId="247">
      <formula>$G47="MU = Mutterschaft"</formula>
    </cfRule>
    <cfRule type="expression" priority="11" aboveAverage="0" equalAverage="0" bottom="0" percent="0" rank="0" text="" dxfId="248">
      <formula>$G47="TK = Tagungen/Kurse"</formula>
    </cfRule>
    <cfRule type="expression" priority="12" aboveAverage="0" equalAverage="0" bottom="0" percent="0" rank="0" text="" dxfId="249">
      <formula>$G47="KO = Kompensation"</formula>
    </cfRule>
    <cfRule type="expression" priority="13" aboveAverage="0" equalAverage="0" bottom="0" percent="0" rank="0" text="" dxfId="250">
      <formula>$G47="BE = Bez. Urlaubstage"</formula>
    </cfRule>
    <cfRule type="expression" priority="14" aboveAverage="0" equalAverage="0" bottom="0" percent="0" rank="0" text="" dxfId="251">
      <formula>$G47="UN = Unfall"</formula>
    </cfRule>
    <cfRule type="expression" priority="15" aboveAverage="0" equalAverage="0" bottom="0" percent="0" rank="0" text="" dxfId="252">
      <formula>$G47="KR = Krankheit"</formula>
    </cfRule>
    <cfRule type="expression" priority="16" aboveAverage="0" equalAverage="0" bottom="0" percent="0" rank="0" text="" dxfId="253">
      <formula>$G47="FT = Feiertag"</formula>
    </cfRule>
    <cfRule type="expression" priority="17" aboveAverage="0" equalAverage="0" bottom="0" percent="0" rank="0" text="" dxfId="254">
      <formula>$G47="FE = Ferien"</formula>
    </cfRule>
  </conditionalFormatting>
  <conditionalFormatting sqref="L13">
    <cfRule type="expression" priority="18" aboveAverage="0" equalAverage="0" bottom="0" percent="0" rank="0" text="" dxfId="255">
      <formula>$G13="MU = Mutterschaft"</formula>
    </cfRule>
    <cfRule type="expression" priority="19" aboveAverage="0" equalAverage="0" bottom="0" percent="0" rank="0" text="" dxfId="256">
      <formula>$G13="TK = Tagungen/Kurse"</formula>
    </cfRule>
    <cfRule type="expression" priority="20" aboveAverage="0" equalAverage="0" bottom="0" percent="0" rank="0" text="" dxfId="257">
      <formula>$G13="KO = Kompensation"</formula>
    </cfRule>
    <cfRule type="expression" priority="21" aboveAverage="0" equalAverage="0" bottom="0" percent="0" rank="0" text="" dxfId="258">
      <formula>$G13="BE = Bez. Urlaubstage"</formula>
    </cfRule>
    <cfRule type="expression" priority="22" aboveAverage="0" equalAverage="0" bottom="0" percent="0" rank="0" text="" dxfId="259">
      <formula>$G13="UN = Unfall"</formula>
    </cfRule>
    <cfRule type="expression" priority="23" aboveAverage="0" equalAverage="0" bottom="0" percent="0" rank="0" text="" dxfId="260">
      <formula>$G13="KR = Krankheit"</formula>
    </cfRule>
    <cfRule type="expression" priority="24" aboveAverage="0" equalAverage="0" bottom="0" percent="0" rank="0" text="" dxfId="261">
      <formula>$G13="FT = Feiertag"</formula>
    </cfRule>
    <cfRule type="expression" priority="25" aboveAverage="0" equalAverage="0" bottom="0" percent="0" rank="0" text="" dxfId="262">
      <formula>$G13="FE = Ferien"</formula>
    </cfRule>
  </conditionalFormatting>
  <conditionalFormatting sqref="L5:L8">
    <cfRule type="expression" priority="26" aboveAverage="0" equalAverage="0" bottom="0" percent="0" rank="0" text="" dxfId="263">
      <formula>$G5="MU = Mutterschaft"</formula>
    </cfRule>
    <cfRule type="expression" priority="27" aboveAverage="0" equalAverage="0" bottom="0" percent="0" rank="0" text="" dxfId="264">
      <formula>$G5="TK = Tagungen/Kurse"</formula>
    </cfRule>
    <cfRule type="expression" priority="28" aboveAverage="0" equalAverage="0" bottom="0" percent="0" rank="0" text="" dxfId="265">
      <formula>$G5="KO = Kompensation"</formula>
    </cfRule>
    <cfRule type="expression" priority="29" aboveAverage="0" equalAverage="0" bottom="0" percent="0" rank="0" text="" dxfId="266">
      <formula>$G5="BE = Bez. Urlaubstage"</formula>
    </cfRule>
    <cfRule type="expression" priority="30" aboveAverage="0" equalAverage="0" bottom="0" percent="0" rank="0" text="" dxfId="267">
      <formula>$G5="UN = Unfall"</formula>
    </cfRule>
    <cfRule type="expression" priority="31" aboveAverage="0" equalAverage="0" bottom="0" percent="0" rank="0" text="" dxfId="268">
      <formula>$G5="KR = Krankheit"</formula>
    </cfRule>
    <cfRule type="expression" priority="32" aboveAverage="0" equalAverage="0" bottom="0" percent="0" rank="0" text="" dxfId="269">
      <formula>$G5="FT = Feiertag"</formula>
    </cfRule>
    <cfRule type="expression" priority="33" aboveAverage="0" equalAverage="0" bottom="0" percent="0" rank="0" text="" dxfId="270">
      <formula>$G5="FE = Ferien"</formula>
    </cfRule>
  </conditionalFormatting>
  <conditionalFormatting sqref="J5:J7">
    <cfRule type="expression" priority="34" aboveAverage="0" equalAverage="0" bottom="0" percent="0" rank="0" text="" dxfId="271">
      <formula>$G5="MU = Mutterschaft"</formula>
    </cfRule>
    <cfRule type="expression" priority="35" aboveAverage="0" equalAverage="0" bottom="0" percent="0" rank="0" text="" dxfId="272">
      <formula>$G5="TK = Tagungen/Kurse"</formula>
    </cfRule>
    <cfRule type="expression" priority="36" aboveAverage="0" equalAverage="0" bottom="0" percent="0" rank="0" text="" dxfId="273">
      <formula>$G5="KO = Kompensation"</formula>
    </cfRule>
    <cfRule type="expression" priority="37" aboveAverage="0" equalAverage="0" bottom="0" percent="0" rank="0" text="" dxfId="274">
      <formula>$G5="BE = Bez. Urlaubstage"</formula>
    </cfRule>
    <cfRule type="expression" priority="38" aboveAverage="0" equalAverage="0" bottom="0" percent="0" rank="0" text="" dxfId="275">
      <formula>$G5="UN = Unfall"</formula>
    </cfRule>
    <cfRule type="expression" priority="39" aboveAverage="0" equalAverage="0" bottom="0" percent="0" rank="0" text="" dxfId="276">
      <formula>$G5="KR = Krankheit"</formula>
    </cfRule>
    <cfRule type="expression" priority="40" aboveAverage="0" equalAverage="0" bottom="0" percent="0" rank="0" text="" dxfId="277">
      <formula>$G5="FT = Feiertag"</formula>
    </cfRule>
    <cfRule type="expression" priority="41" aboveAverage="0" equalAverage="0" bottom="0" percent="0" rank="0" text="" dxfId="278">
      <formula>$G5="FE = Ferien"</formula>
    </cfRule>
  </conditionalFormatting>
  <conditionalFormatting sqref="A15:L44">
    <cfRule type="expression" priority="42" aboveAverage="0" equalAverage="0" bottom="0" percent="0" rank="0" text="" dxfId="279">
      <formula>$G15="MAT = maternité"</formula>
    </cfRule>
    <cfRule type="expression" priority="43" aboveAverage="0" equalAverage="0" bottom="0" percent="0" rank="0" text="" dxfId="280">
      <formula>$G15="RC = réunions/cours"</formula>
    </cfRule>
    <cfRule type="expression" priority="44" aboveAverage="0" equalAverage="0" bottom="0" percent="0" rank="0" text="" dxfId="281">
      <formula>$G15="CO = compensation"</formula>
    </cfRule>
    <cfRule type="expression" priority="45" aboveAverage="0" equalAverage="0" bottom="0" percent="0" rank="0" text="" dxfId="282">
      <formula>$G15="CP = jours de congé payés"</formula>
    </cfRule>
    <cfRule type="expression" priority="46" aboveAverage="0" equalAverage="0" bottom="0" percent="0" rank="0" text="" dxfId="283">
      <formula>$G15="AC = accident"</formula>
    </cfRule>
    <cfRule type="expression" priority="47" aboveAverage="0" equalAverage="0" bottom="0" percent="0" rank="0" text="" dxfId="284">
      <formula>$G15="MA = maladie"</formula>
    </cfRule>
    <cfRule type="expression" priority="48" aboveAverage="0" equalAverage="0" bottom="0" percent="0" rank="0" text="" dxfId="285">
      <formula>$G15="JF = jour férié"</formula>
    </cfRule>
    <cfRule type="expression" priority="49" aboveAverage="0" equalAverage="0" bottom="0" percent="0" rank="0" text="" dxfId="286">
      <formula>$G15="VA = vacances"</formula>
    </cfRule>
  </conditionalFormatting>
  <conditionalFormatting sqref="A15:L44">
    <cfRule type="expression" priority="50" aboveAverage="0" equalAverage="0" bottom="0" percent="0" rank="0" text="" dxfId="287">
      <formula>$B15="Di"</formula>
    </cfRule>
    <cfRule type="expression" priority="51" aboveAverage="0" equalAverage="0" bottom="0" percent="0" rank="0" text="" dxfId="288">
      <formula>$G15="JL = jour libre hebdomadaire"</formula>
    </cfRule>
    <cfRule type="expression" priority="52" aboveAverage="0" equalAverage="0" bottom="0" percent="0" rank="0" text="" dxfId="289">
      <formula>$G15="AB = absence brève"</formula>
    </cfRule>
  </conditionalFormatting>
  <dataValidations count="6">
    <dataValidation allowBlank="true" errorTitle="Ungültiges Format" operator="between" showDropDown="false" showErrorMessage="true" showInputMessage="true" sqref="I15:I44" type="decimal">
      <formula1>0</formula1>
      <formula2>14</formula2>
    </dataValidation>
    <dataValidation allowBlank="true" error="Bitte geben Sie die Uhrzeit mit Doppeltpunkt an. Beispiel: 00:00" errorTitle="Ungültiges Format" operator="between" showDropDown="false" showErrorMessage="true" showInputMessage="true" sqref="C15:F44" type="time">
      <formula1>0</formula1>
      <formula2>0.999305555555556</formula2>
    </dataValidation>
    <dataValidation allowBlank="true" operator="between" showDropDown="false" showErrorMessage="true" showInputMessage="true" sqref="I45" type="time">
      <formula1>0</formula1>
      <formula2>0.583333333333333</formula2>
    </dataValidation>
    <dataValidation allowBlank="true" operator="between" showDropDown="false" showErrorMessage="true" showInputMessage="true" sqref="H45" type="list">
      <formula1>IF(ISTEXT(G45)=1,Ferien,0)</formula1>
      <formula2>0</formula2>
    </dataValidation>
    <dataValidation allowBlank="true" operator="between" showDropDown="false" showErrorMessage="true" showInputMessage="true" sqref="H15:H44" type="list">
      <formula1>IF(OR(G15="VA = vacances",G15="JF = jour férié",G15="JL = jour libre hebdomadaire"),Ferien,0)</formula1>
      <formula2>0</formula2>
    </dataValidation>
    <dataValidation allowBlank="true" operator="between" showDropDown="false" showErrorMessage="true" showInputMessage="true" sqref="G15:G45" type="list">
      <formula1>Legenden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&amp;RPK Coiffure, Version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76"/>
  <sheetViews>
    <sheetView showFormulas="false" showGridLines="fals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B15" activeCellId="0" sqref="B15"/>
    </sheetView>
  </sheetViews>
  <sheetFormatPr defaultColWidth="11.43359375" defaultRowHeight="15" zeroHeight="false" outlineLevelRow="0" outlineLevelCol="0"/>
  <cols>
    <col collapsed="false" customWidth="true" hidden="false" outlineLevel="0" max="1" min="1" style="49" width="13.14"/>
    <col collapsed="false" customWidth="true" hidden="false" outlineLevel="0" max="2" min="2" style="49" width="14.43"/>
    <col collapsed="false" customWidth="true" hidden="false" outlineLevel="0" max="6" min="3" style="49" width="10.71"/>
    <col collapsed="false" customWidth="true" hidden="false" outlineLevel="0" max="7" min="7" style="49" width="36"/>
    <col collapsed="false" customWidth="true" hidden="false" outlineLevel="0" max="8" min="8" style="49" width="18.85"/>
    <col collapsed="false" customWidth="true" hidden="false" outlineLevel="0" max="9" min="9" style="49" width="22.43"/>
    <col collapsed="false" customWidth="true" hidden="false" outlineLevel="0" max="12" min="10" style="49" width="15.71"/>
    <col collapsed="false" customWidth="true" hidden="false" outlineLevel="0" max="13" min="13" style="49" width="1.71"/>
    <col collapsed="false" customWidth="true" hidden="false" outlineLevel="0" max="15" min="14" style="49" width="35.71"/>
    <col collapsed="false" customWidth="false" hidden="false" outlineLevel="0" max="1024" min="16" style="49" width="11.42"/>
  </cols>
  <sheetData>
    <row r="1" s="57" customFormat="true" ht="24" hidden="false" customHeight="false" outlineLevel="0" collapsed="false">
      <c r="A1" s="55" t="s">
        <v>0</v>
      </c>
      <c r="B1" s="55"/>
      <c r="C1" s="55"/>
      <c r="D1" s="55"/>
      <c r="E1" s="55"/>
      <c r="F1" s="55"/>
      <c r="G1" s="56"/>
      <c r="H1" s="56"/>
      <c r="I1" s="56"/>
      <c r="J1" s="56"/>
      <c r="K1" s="56"/>
      <c r="M1" s="56"/>
      <c r="N1" s="58" t="s">
        <v>37</v>
      </c>
      <c r="O1" s="59" t="n">
        <f aca="false">'Vue d’ensemble'!O1</f>
        <v>2019</v>
      </c>
    </row>
    <row r="2" customFormat="false" ht="6.75" hidden="false" customHeight="true" outlineLevel="0" collapsed="false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1"/>
      <c r="N2" s="61"/>
      <c r="O2" s="62"/>
    </row>
    <row r="3" s="69" customFormat="true" ht="16.5" hidden="false" customHeight="true" outlineLevel="0" collapsed="false">
      <c r="A3" s="63" t="s">
        <v>66</v>
      </c>
      <c r="B3" s="63"/>
      <c r="C3" s="63"/>
      <c r="D3" s="63"/>
      <c r="E3" s="63"/>
      <c r="F3" s="63"/>
      <c r="G3" s="64"/>
      <c r="H3" s="65"/>
      <c r="I3" s="66" t="s">
        <v>67</v>
      </c>
      <c r="J3" s="67" t="s">
        <v>68</v>
      </c>
      <c r="K3" s="68" t="s">
        <v>67</v>
      </c>
      <c r="L3" s="67" t="s">
        <v>68</v>
      </c>
      <c r="M3" s="64"/>
      <c r="N3" s="63" t="s">
        <v>69</v>
      </c>
      <c r="O3" s="63"/>
    </row>
    <row r="4" s="74" customFormat="true" ht="6.75" hidden="false" customHeight="true" outlineLevel="0" collapsed="false">
      <c r="A4" s="70"/>
      <c r="B4" s="64"/>
      <c r="C4" s="64"/>
      <c r="D4" s="71"/>
      <c r="E4" s="64"/>
      <c r="F4" s="71"/>
      <c r="G4" s="64"/>
      <c r="H4" s="64"/>
      <c r="I4" s="72"/>
      <c r="J4" s="64"/>
      <c r="K4" s="73"/>
      <c r="L4" s="71"/>
      <c r="M4" s="64"/>
      <c r="N4" s="70"/>
      <c r="O4" s="71"/>
    </row>
    <row r="5" s="69" customFormat="true" ht="19.5" hidden="false" customHeight="false" outlineLevel="0" collapsed="false">
      <c r="A5" s="75" t="s">
        <v>70</v>
      </c>
      <c r="B5" s="75"/>
      <c r="C5" s="75"/>
      <c r="D5" s="75"/>
      <c r="E5" s="76" t="str">
        <f aca="false">CONCATENATE('Vue d’ensemble'!D5," ",'Vue d’ensemble'!D4)</f>
        <v>Marie Modèle</v>
      </c>
      <c r="F5" s="76"/>
      <c r="G5" s="77"/>
      <c r="I5" s="78" t="s">
        <v>71</v>
      </c>
      <c r="J5" s="79" t="n">
        <v>0</v>
      </c>
      <c r="K5" s="80" t="s">
        <v>72</v>
      </c>
      <c r="L5" s="81" t="n">
        <v>0</v>
      </c>
      <c r="M5" s="74"/>
      <c r="N5" s="82" t="s">
        <v>45</v>
      </c>
      <c r="O5" s="83" t="s">
        <v>52</v>
      </c>
    </row>
    <row r="6" s="69" customFormat="true" ht="20.25" hidden="false" customHeight="false" outlineLevel="0" collapsed="false">
      <c r="A6" s="75" t="s">
        <v>12</v>
      </c>
      <c r="B6" s="75"/>
      <c r="C6" s="75"/>
      <c r="D6" s="75"/>
      <c r="E6" s="84" t="n">
        <f aca="false">'Vue d’ensemble'!J9</f>
        <v>100</v>
      </c>
      <c r="F6" s="84"/>
      <c r="G6" s="77"/>
      <c r="I6" s="78" t="s">
        <v>73</v>
      </c>
      <c r="J6" s="79" t="n">
        <v>0</v>
      </c>
      <c r="K6" s="80" t="s">
        <v>74</v>
      </c>
      <c r="L6" s="81" t="n">
        <v>0</v>
      </c>
      <c r="M6" s="74"/>
      <c r="N6" s="85" t="s">
        <v>46</v>
      </c>
      <c r="O6" s="86" t="s">
        <v>61</v>
      </c>
    </row>
    <row r="7" s="69" customFormat="true" ht="19.5" hidden="false" customHeight="false" outlineLevel="0" collapsed="false">
      <c r="A7" s="75" t="s">
        <v>75</v>
      </c>
      <c r="B7" s="75"/>
      <c r="C7" s="75"/>
      <c r="D7" s="75"/>
      <c r="E7" s="87" t="n">
        <f aca="false">SUM(J5:J7,L5:L8)</f>
        <v>0</v>
      </c>
      <c r="F7" s="87"/>
      <c r="G7" s="77"/>
      <c r="I7" s="78" t="s">
        <v>76</v>
      </c>
      <c r="J7" s="79" t="n">
        <v>0</v>
      </c>
      <c r="K7" s="80" t="s">
        <v>77</v>
      </c>
      <c r="L7" s="81" t="n">
        <v>0</v>
      </c>
      <c r="M7" s="74"/>
      <c r="N7" s="88" t="s">
        <v>48</v>
      </c>
      <c r="O7" s="89" t="s">
        <v>58</v>
      </c>
    </row>
    <row r="8" s="69" customFormat="true" ht="20.25" hidden="false" customHeight="false" outlineLevel="0" collapsed="false">
      <c r="A8" s="90" t="s">
        <v>14</v>
      </c>
      <c r="B8" s="90"/>
      <c r="C8" s="90"/>
      <c r="D8" s="90"/>
      <c r="E8" s="91" t="str">
        <f aca="false">'Vue d’ensemble'!J11</f>
        <v>variable</v>
      </c>
      <c r="F8" s="91"/>
      <c r="G8" s="77"/>
      <c r="H8" s="77"/>
      <c r="I8" s="92"/>
      <c r="J8" s="93"/>
      <c r="K8" s="94" t="s">
        <v>78</v>
      </c>
      <c r="L8" s="95" t="n">
        <v>0</v>
      </c>
      <c r="M8" s="74"/>
      <c r="N8" s="96" t="s">
        <v>63</v>
      </c>
      <c r="O8" s="97" t="s">
        <v>65</v>
      </c>
    </row>
    <row r="9" s="69" customFormat="true" ht="20.25" hidden="false" customHeight="false" outlineLevel="0" collapsed="false">
      <c r="M9" s="74"/>
      <c r="N9" s="98" t="s">
        <v>50</v>
      </c>
      <c r="O9" s="99" t="s">
        <v>55</v>
      </c>
    </row>
    <row r="10" s="74" customFormat="true" ht="6.75" hidden="false" customHeight="true" outlineLevel="0" collapsed="false">
      <c r="A10" s="100"/>
      <c r="B10" s="100"/>
      <c r="C10" s="101"/>
      <c r="D10" s="101"/>
      <c r="E10" s="102"/>
      <c r="F10" s="102"/>
      <c r="G10" s="102"/>
      <c r="H10" s="102"/>
      <c r="J10" s="102"/>
    </row>
    <row r="11" s="111" customFormat="true" ht="44.25" hidden="false" customHeight="true" outlineLevel="0" collapsed="false">
      <c r="A11" s="103" t="s">
        <v>79</v>
      </c>
      <c r="B11" s="104" t="s">
        <v>67</v>
      </c>
      <c r="C11" s="104" t="s">
        <v>80</v>
      </c>
      <c r="D11" s="104" t="s">
        <v>81</v>
      </c>
      <c r="E11" s="105" t="s">
        <v>82</v>
      </c>
      <c r="F11" s="106" t="s">
        <v>83</v>
      </c>
      <c r="G11" s="103" t="s">
        <v>84</v>
      </c>
      <c r="H11" s="105" t="s">
        <v>85</v>
      </c>
      <c r="I11" s="106" t="s">
        <v>86</v>
      </c>
      <c r="J11" s="107" t="s">
        <v>87</v>
      </c>
      <c r="K11" s="105" t="s">
        <v>88</v>
      </c>
      <c r="L11" s="108" t="s">
        <v>28</v>
      </c>
      <c r="M11" s="109"/>
      <c r="N11" s="110" t="s">
        <v>29</v>
      </c>
      <c r="O11" s="110"/>
    </row>
    <row r="12" s="109" customFormat="true" ht="6.75" hidden="false" customHeight="true" outlineLevel="0" collapsed="false">
      <c r="A12" s="112"/>
      <c r="E12" s="100"/>
      <c r="F12" s="113"/>
      <c r="G12" s="114"/>
      <c r="H12" s="100"/>
      <c r="I12" s="115"/>
      <c r="J12" s="116"/>
      <c r="K12" s="117"/>
      <c r="L12" s="118"/>
      <c r="N12" s="110"/>
      <c r="O12" s="110"/>
    </row>
    <row r="13" s="69" customFormat="true" ht="22.5" hidden="false" customHeight="true" outlineLevel="0" collapsed="false">
      <c r="A13" s="119" t="s">
        <v>89</v>
      </c>
      <c r="B13" s="119"/>
      <c r="C13" s="119"/>
      <c r="D13" s="120"/>
      <c r="E13" s="120"/>
      <c r="F13" s="121"/>
      <c r="G13" s="122"/>
      <c r="H13" s="123"/>
      <c r="I13" s="121"/>
      <c r="J13" s="124"/>
      <c r="K13" s="125"/>
      <c r="L13" s="126" t="n">
        <f aca="false">Juin!L47</f>
        <v>0</v>
      </c>
      <c r="M13" s="74"/>
      <c r="N13" s="110"/>
      <c r="O13" s="110"/>
    </row>
    <row r="14" s="74" customFormat="true" ht="6.75" hidden="false" customHeight="true" outlineLevel="0" collapsed="false">
      <c r="A14" s="127"/>
      <c r="E14" s="101"/>
      <c r="F14" s="128"/>
      <c r="G14" s="129"/>
      <c r="H14" s="130"/>
      <c r="I14" s="71"/>
      <c r="J14" s="131"/>
      <c r="K14" s="132"/>
      <c r="L14" s="133"/>
      <c r="N14" s="70"/>
      <c r="O14" s="71"/>
    </row>
    <row r="15" s="69" customFormat="true" ht="22.5" hidden="false" customHeight="true" outlineLevel="0" collapsed="false">
      <c r="A15" s="134" t="n">
        <v>1</v>
      </c>
      <c r="B15" s="169" t="str">
        <f aca="false">IF(Juin!B44="Lu","Ma",IF(Juin!B44="Ma","Me", IF(Juin!B44="Me","Je", IF(Juin!B44="Je","Ve", IF(Juin!B44="Ve","Sa", IF(Juin!B44="Sa","Di", IF(Juin!B44="Di","Lu",)))))))</f>
        <v>Lu</v>
      </c>
      <c r="C15" s="136"/>
      <c r="D15" s="136"/>
      <c r="E15" s="136"/>
      <c r="F15" s="137"/>
      <c r="G15" s="138"/>
      <c r="H15" s="136"/>
      <c r="I15" s="139"/>
      <c r="J15" s="140" t="n">
        <f aca="false">(D15-C15-(F15-E15))*24-IF(OR(G15=$N$7,G15=$N$9),-I15,0)-IF(G15=$N$8,I15,0)</f>
        <v>0</v>
      </c>
      <c r="K15" s="141" t="n">
        <f aca="false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142" t="n">
        <f aca="false">L13+K15</f>
        <v>0</v>
      </c>
      <c r="M15" s="143"/>
      <c r="N15" s="144"/>
      <c r="O15" s="144"/>
    </row>
    <row r="16" s="69" customFormat="true" ht="22.5" hidden="false" customHeight="true" outlineLevel="0" collapsed="false">
      <c r="A16" s="134" t="n">
        <v>2</v>
      </c>
      <c r="B16" s="145" t="str">
        <f aca="false">IF(B15="Lu","Ma",IF(B15="Ma","Me", IF(B15="Me","Je", IF(B15="Je","Ve", IF(B15="Ve","Sa", IF(B15="Sa","Di", IF(B15="Di","Lu",)))))))</f>
        <v>Ma</v>
      </c>
      <c r="C16" s="136"/>
      <c r="D16" s="136"/>
      <c r="E16" s="136"/>
      <c r="F16" s="137"/>
      <c r="G16" s="138"/>
      <c r="H16" s="136"/>
      <c r="I16" s="139"/>
      <c r="J16" s="140" t="n">
        <f aca="false">(D16-C16-(F16-E16))*24-IF(OR(G16=$N$7,G16=$N$9),-I16,0)-IF(G16=$N$8,I16,0)</f>
        <v>0</v>
      </c>
      <c r="K16" s="141" t="n">
        <f aca="false">IF(H16="Demi-journée ",IF(B16="Lu",$J$5,IF(B16="Ma",$J$6,IF(B16="Me",$J$7,IF(B16="Je",$L$5,IF(B16="Ve",$L$6,IF(B16="Sa",$L$7,IF(B16="Di",$L$8,)))))))/2,0)+IF(H16="Journée entière",IF(B16="Lu",$J$5,IF(B16="Ma",$J$6,IF(B16="Me",$J$7,IF(B16="Je",$L$5,IF(B16="Ve",$L$6,IF(B16="Sa",$L$7,IF(B16="Di",$L$8,))))))),)+IF(B16="Lu",J16-$J$5,IF(B16="Ma",J16-$J$6,IF(B16="Me",J16-$J$7,IF(B16="Je",J16-$L$5,IF(B16="Ve",J16-$L$6,IF(B16="Sa",J16-$L$7,IF(B16="Di",J16-$L$8,)))))))</f>
        <v>0</v>
      </c>
      <c r="L16" s="142" t="n">
        <f aca="false">L15+K16</f>
        <v>0</v>
      </c>
      <c r="M16" s="143"/>
      <c r="N16" s="144"/>
      <c r="O16" s="144"/>
    </row>
    <row r="17" s="69" customFormat="true" ht="22.5" hidden="false" customHeight="true" outlineLevel="0" collapsed="false">
      <c r="A17" s="134" t="n">
        <v>3</v>
      </c>
      <c r="B17" s="145" t="str">
        <f aca="false">IF(B16="Lu","Ma",IF(B16="Ma","Me", IF(B16="Me","Je", IF(B16="Je","Ve", IF(B16="Ve","Sa", IF(B16="Sa","Di", IF(B16="Di","Lu",)))))))</f>
        <v>Me</v>
      </c>
      <c r="C17" s="136"/>
      <c r="D17" s="136"/>
      <c r="E17" s="136"/>
      <c r="F17" s="137"/>
      <c r="G17" s="138"/>
      <c r="H17" s="136"/>
      <c r="I17" s="139"/>
      <c r="J17" s="140" t="n">
        <f aca="false">(D17-C17-(F17-E17))*24-IF(OR(G17=$N$7,G17=$N$9),-I17,0)-IF(G17=$N$8,I17,0)</f>
        <v>0</v>
      </c>
      <c r="K17" s="141" t="n">
        <f aca="false">IF(H17="Demi-journée ",IF(B17="Lu",$J$5,IF(B17="Ma",$J$6,IF(B17="Me",$J$7,IF(B17="Je",$L$5,IF(B17="Ve",$L$6,IF(B17="Sa",$L$7,IF(B17="Di",$L$8,)))))))/2,0)+IF(H17="Journée entière",IF(B17="Lu",$J$5,IF(B17="Ma",$J$6,IF(B17="Me",$J$7,IF(B17="Je",$L$5,IF(B17="Ve",$L$6,IF(B17="Sa",$L$7,IF(B17="Di",$L$8,))))))),)+IF(B17="Lu",J17-$J$5,IF(B17="Ma",J17-$J$6,IF(B17="Me",J17-$J$7,IF(B17="Je",J17-$L$5,IF(B17="Ve",J17-$L$6,IF(B17="Sa",J17-$L$7,IF(B17="Di",J17-$L$8,)))))))</f>
        <v>0</v>
      </c>
      <c r="L17" s="142" t="n">
        <f aca="false">L16+K17</f>
        <v>0</v>
      </c>
      <c r="M17" s="143"/>
      <c r="N17" s="144"/>
      <c r="O17" s="144"/>
    </row>
    <row r="18" s="69" customFormat="true" ht="22.5" hidden="false" customHeight="true" outlineLevel="0" collapsed="false">
      <c r="A18" s="134" t="n">
        <v>4</v>
      </c>
      <c r="B18" s="145" t="str">
        <f aca="false">IF(B17="Lu","Ma",IF(B17="Ma","Me", IF(B17="Me","Je", IF(B17="Je","Ve", IF(B17="Ve","Sa", IF(B17="Sa","Di", IF(B17="Di","Lu",)))))))</f>
        <v>Je</v>
      </c>
      <c r="C18" s="136"/>
      <c r="D18" s="136"/>
      <c r="E18" s="136"/>
      <c r="F18" s="137"/>
      <c r="G18" s="138"/>
      <c r="H18" s="136"/>
      <c r="I18" s="139"/>
      <c r="J18" s="140" t="n">
        <f aca="false">(D18-C18-(F18-E18))*24-IF(OR(G18=$N$7,G18=$N$9),-I18,0)-IF(G18=$N$8,I18,0)</f>
        <v>0</v>
      </c>
      <c r="K18" s="141" t="n">
        <f aca="false">IF(H18="Demi-journée ",IF(B18="Lu",$J$5,IF(B18="Ma",$J$6,IF(B18="Me",$J$7,IF(B18="Je",$L$5,IF(B18="Ve",$L$6,IF(B18="Sa",$L$7,IF(B18="Di",$L$8,)))))))/2,0)+IF(H18="Journée entière",IF(B18="Lu",$J$5,IF(B18="Ma",$J$6,IF(B18="Me",$J$7,IF(B18="Je",$L$5,IF(B18="Ve",$L$6,IF(B18="Sa",$L$7,IF(B18="Di",$L$8,))))))),)+IF(B18="Lu",J18-$J$5,IF(B18="Ma",J18-$J$6,IF(B18="Me",J18-$J$7,IF(B18="Je",J18-$L$5,IF(B18="Ve",J18-$L$6,IF(B18="Sa",J18-$L$7,IF(B18="Di",J18-$L$8,)))))))</f>
        <v>0</v>
      </c>
      <c r="L18" s="142" t="n">
        <f aca="false">L17+K18</f>
        <v>0</v>
      </c>
      <c r="M18" s="143"/>
      <c r="N18" s="144"/>
      <c r="O18" s="144"/>
    </row>
    <row r="19" s="69" customFormat="true" ht="22.5" hidden="false" customHeight="true" outlineLevel="0" collapsed="false">
      <c r="A19" s="134" t="n">
        <v>5</v>
      </c>
      <c r="B19" s="145" t="str">
        <f aca="false">IF(B18="Lu","Ma",IF(B18="Ma","Me", IF(B18="Me","Je", IF(B18="Je","Ve", IF(B18="Ve","Sa", IF(B18="Sa","Di", IF(B18="Di","Lu",)))))))</f>
        <v>Ve</v>
      </c>
      <c r="C19" s="136"/>
      <c r="D19" s="136"/>
      <c r="E19" s="136"/>
      <c r="F19" s="137"/>
      <c r="G19" s="138"/>
      <c r="H19" s="136"/>
      <c r="I19" s="139"/>
      <c r="J19" s="140" t="n">
        <f aca="false">(D19-C19-(F19-E19))*24-IF(OR(G19=$N$7,G19=$N$9),-I19,0)-IF(G19=$N$8,I19,0)</f>
        <v>0</v>
      </c>
      <c r="K19" s="141" t="n">
        <f aca="false">IF(H19="Demi-journée ",IF(B19="Lu",$J$5,IF(B19="Ma",$J$6,IF(B19="Me",$J$7,IF(B19="Je",$L$5,IF(B19="Ve",$L$6,IF(B19="Sa",$L$7,IF(B19="Di",$L$8,)))))))/2,0)+IF(H19="Journée entière",IF(B19="Lu",$J$5,IF(B19="Ma",$J$6,IF(B19="Me",$J$7,IF(B19="Je",$L$5,IF(B19="Ve",$L$6,IF(B19="Sa",$L$7,IF(B19="Di",$L$8,))))))),)+IF(B19="Lu",J19-$J$5,IF(B19="Ma",J19-$J$6,IF(B19="Me",J19-$J$7,IF(B19="Je",J19-$L$5,IF(B19="Ve",J19-$L$6,IF(B19="Sa",J19-$L$7,IF(B19="Di",J19-$L$8,)))))))</f>
        <v>0</v>
      </c>
      <c r="L19" s="142" t="n">
        <f aca="false">L18+K19</f>
        <v>0</v>
      </c>
      <c r="M19" s="143"/>
      <c r="N19" s="144"/>
      <c r="O19" s="144"/>
    </row>
    <row r="20" s="69" customFormat="true" ht="22.5" hidden="false" customHeight="true" outlineLevel="0" collapsed="false">
      <c r="A20" s="134" t="n">
        <v>6</v>
      </c>
      <c r="B20" s="145" t="str">
        <f aca="false">IF(B19="Lu","Ma",IF(B19="Ma","Me", IF(B19="Me","Je", IF(B19="Je","Ve", IF(B19="Ve","Sa", IF(B19="Sa","Di", IF(B19="Di","Lu",)))))))</f>
        <v>Sa</v>
      </c>
      <c r="C20" s="136"/>
      <c r="D20" s="136"/>
      <c r="E20" s="136"/>
      <c r="F20" s="137"/>
      <c r="G20" s="138"/>
      <c r="H20" s="136"/>
      <c r="I20" s="139"/>
      <c r="J20" s="140" t="n">
        <f aca="false">(D20-C20-(F20-E20))*24-IF(OR(G20=$N$7,G20=$N$9),-I20,0)-IF(G20=$N$8,I20,0)</f>
        <v>0</v>
      </c>
      <c r="K20" s="141" t="n">
        <f aca="false">IF(H20="Demi-journée ",IF(B20="Lu",$J$5,IF(B20="Ma",$J$6,IF(B20="Me",$J$7,IF(B20="Je",$L$5,IF(B20="Ve",$L$6,IF(B20="Sa",$L$7,IF(B20="Di",$L$8,)))))))/2,0)+IF(H20="Journée entière",IF(B20="Lu",$J$5,IF(B20="Ma",$J$6,IF(B20="Me",$J$7,IF(B20="Je",$L$5,IF(B20="Ve",$L$6,IF(B20="Sa",$L$7,IF(B20="Di",$L$8,))))))),)+IF(B20="Lu",J20-$J$5,IF(B20="Ma",J20-$J$6,IF(B20="Me",J20-$J$7,IF(B20="Je",J20-$L$5,IF(B20="Ve",J20-$L$6,IF(B20="Sa",J20-$L$7,IF(B20="Di",J20-$L$8,)))))))</f>
        <v>0</v>
      </c>
      <c r="L20" s="142" t="n">
        <f aca="false">L19+K20</f>
        <v>0</v>
      </c>
      <c r="M20" s="143"/>
      <c r="N20" s="144"/>
      <c r="O20" s="144"/>
    </row>
    <row r="21" s="69" customFormat="true" ht="22.5" hidden="false" customHeight="true" outlineLevel="0" collapsed="false">
      <c r="A21" s="134" t="n">
        <v>7</v>
      </c>
      <c r="B21" s="145" t="str">
        <f aca="false">IF(B20="Lu","Ma",IF(B20="Ma","Me", IF(B20="Me","Je", IF(B20="Je","Ve", IF(B20="Ve","Sa", IF(B20="Sa","Di", IF(B20="Di","Lu",)))))))</f>
        <v>Di</v>
      </c>
      <c r="C21" s="136"/>
      <c r="D21" s="136"/>
      <c r="E21" s="136"/>
      <c r="F21" s="137"/>
      <c r="G21" s="138"/>
      <c r="H21" s="136"/>
      <c r="I21" s="139"/>
      <c r="J21" s="140" t="n">
        <f aca="false">(D21-C21-(F21-E21))*24-IF(OR(G21=$N$7,G21=$N$9),-I21,0)-IF(G21=$N$8,I21,0)</f>
        <v>0</v>
      </c>
      <c r="K21" s="141" t="n">
        <f aca="false">IF(H21="Demi-journée ",IF(B21="Lu",$J$5,IF(B21="Ma",$J$6,IF(B21="Me",$J$7,IF(B21="Je",$L$5,IF(B21="Ve",$L$6,IF(B21="Sa",$L$7,IF(B21="Di",$L$8,)))))))/2,0)+IF(H21="Journée entière",IF(B21="Lu",$J$5,IF(B21="Ma",$J$6,IF(B21="Me",$J$7,IF(B21="Je",$L$5,IF(B21="Ve",$L$6,IF(B21="Sa",$L$7,IF(B21="Di",$L$8,))))))),)+IF(B21="Lu",J21-$J$5,IF(B21="Ma",J21-$J$6,IF(B21="Me",J21-$J$7,IF(B21="Je",J21-$L$5,IF(B21="Ve",J21-$L$6,IF(B21="Sa",J21-$L$7,IF(B21="Di",J21-$L$8,)))))))</f>
        <v>0</v>
      </c>
      <c r="L21" s="142" t="n">
        <f aca="false">L20+K21</f>
        <v>0</v>
      </c>
      <c r="M21" s="143"/>
      <c r="N21" s="144"/>
      <c r="O21" s="144"/>
    </row>
    <row r="22" s="69" customFormat="true" ht="22.5" hidden="false" customHeight="true" outlineLevel="0" collapsed="false">
      <c r="A22" s="134" t="n">
        <v>8</v>
      </c>
      <c r="B22" s="145" t="str">
        <f aca="false">IF(B21="Lu","Ma",IF(B21="Ma","Me", IF(B21="Me","Je", IF(B21="Je","Ve", IF(B21="Ve","Sa", IF(B21="Sa","Di", IF(B21="Di","Lu",)))))))</f>
        <v>Lu</v>
      </c>
      <c r="C22" s="136"/>
      <c r="D22" s="136"/>
      <c r="E22" s="136"/>
      <c r="F22" s="137"/>
      <c r="G22" s="138"/>
      <c r="H22" s="136"/>
      <c r="I22" s="139"/>
      <c r="J22" s="140" t="n">
        <f aca="false">(D22-C22-(F22-E22))*24-IF(OR(G22=$N$7,G22=$N$9),-I22,0)-IF(G22=$N$8,I22,0)</f>
        <v>0</v>
      </c>
      <c r="K22" s="141" t="n">
        <f aca="false">IF(H22="Demi-journée ",IF(B22="Lu",$J$5,IF(B22="Ma",$J$6,IF(B22="Me",$J$7,IF(B22="Je",$L$5,IF(B22="Ve",$L$6,IF(B22="Sa",$L$7,IF(B22="Di",$L$8,)))))))/2,0)+IF(H22="Journée entière",IF(B22="Lu",$J$5,IF(B22="Ma",$J$6,IF(B22="Me",$J$7,IF(B22="Je",$L$5,IF(B22="Ve",$L$6,IF(B22="Sa",$L$7,IF(B22="Di",$L$8,))))))),)+IF(B22="Lu",J22-$J$5,IF(B22="Ma",J22-$J$6,IF(B22="Me",J22-$J$7,IF(B22="Je",J22-$L$5,IF(B22="Ve",J22-$L$6,IF(B22="Sa",J22-$L$7,IF(B22="Di",J22-$L$8,)))))))</f>
        <v>0</v>
      </c>
      <c r="L22" s="142" t="n">
        <f aca="false">L21+K22</f>
        <v>0</v>
      </c>
      <c r="M22" s="143"/>
      <c r="N22" s="144"/>
      <c r="O22" s="144"/>
    </row>
    <row r="23" s="69" customFormat="true" ht="22.5" hidden="false" customHeight="true" outlineLevel="0" collapsed="false">
      <c r="A23" s="134" t="n">
        <v>9</v>
      </c>
      <c r="B23" s="145" t="str">
        <f aca="false">IF(B22="Lu","Ma",IF(B22="Ma","Me", IF(B22="Me","Je", IF(B22="Je","Ve", IF(B22="Ve","Sa", IF(B22="Sa","Di", IF(B22="Di","Lu",)))))))</f>
        <v>Ma</v>
      </c>
      <c r="C23" s="136"/>
      <c r="D23" s="136"/>
      <c r="E23" s="136"/>
      <c r="F23" s="137"/>
      <c r="G23" s="138"/>
      <c r="H23" s="136"/>
      <c r="I23" s="139"/>
      <c r="J23" s="140" t="n">
        <f aca="false">(D23-C23-(F23-E23))*24-IF(OR(G23=$N$7,G23=$N$9),-I23,0)-IF(G23=$N$8,I23,0)</f>
        <v>0</v>
      </c>
      <c r="K23" s="141" t="n">
        <f aca="false">IF(H23="Demi-journée ",IF(B23="Lu",$J$5,IF(B23="Ma",$J$6,IF(B23="Me",$J$7,IF(B23="Je",$L$5,IF(B23="Ve",$L$6,IF(B23="Sa",$L$7,IF(B23="Di",$L$8,)))))))/2,0)+IF(H23="Journée entière",IF(B23="Lu",$J$5,IF(B23="Ma",$J$6,IF(B23="Me",$J$7,IF(B23="Je",$L$5,IF(B23="Ve",$L$6,IF(B23="Sa",$L$7,IF(B23="Di",$L$8,))))))),)+IF(B23="Lu",J23-$J$5,IF(B23="Ma",J23-$J$6,IF(B23="Me",J23-$J$7,IF(B23="Je",J23-$L$5,IF(B23="Ve",J23-$L$6,IF(B23="Sa",J23-$L$7,IF(B23="Di",J23-$L$8,)))))))</f>
        <v>0</v>
      </c>
      <c r="L23" s="142" t="n">
        <f aca="false">L22+K23</f>
        <v>0</v>
      </c>
      <c r="M23" s="143"/>
      <c r="N23" s="144"/>
      <c r="O23" s="144"/>
    </row>
    <row r="24" s="69" customFormat="true" ht="22.5" hidden="false" customHeight="true" outlineLevel="0" collapsed="false">
      <c r="A24" s="134" t="n">
        <v>10</v>
      </c>
      <c r="B24" s="145" t="str">
        <f aca="false">IF(B23="Lu","Ma",IF(B23="Ma","Me", IF(B23="Me","Je", IF(B23="Je","Ve", IF(B23="Ve","Sa", IF(B23="Sa","Di", IF(B23="Di","Lu",)))))))</f>
        <v>Me</v>
      </c>
      <c r="C24" s="136"/>
      <c r="D24" s="136"/>
      <c r="E24" s="136"/>
      <c r="F24" s="137"/>
      <c r="G24" s="138"/>
      <c r="H24" s="136"/>
      <c r="I24" s="139"/>
      <c r="J24" s="140" t="n">
        <f aca="false">(D24-C24-(F24-E24))*24-IF(OR(G24=$N$7,G24=$N$9),-I24,0)-IF(G24=$N$8,I24,0)</f>
        <v>0</v>
      </c>
      <c r="K24" s="141" t="n">
        <f aca="false">IF(H24="Demi-journée ",IF(B24="Lu",$J$5,IF(B24="Ma",$J$6,IF(B24="Me",$J$7,IF(B24="Je",$L$5,IF(B24="Ve",$L$6,IF(B24="Sa",$L$7,IF(B24="Di",$L$8,)))))))/2,0)+IF(H24="Journée entière",IF(B24="Lu",$J$5,IF(B24="Ma",$J$6,IF(B24="Me",$J$7,IF(B24="Je",$L$5,IF(B24="Ve",$L$6,IF(B24="Sa",$L$7,IF(B24="Di",$L$8,))))))),)+IF(B24="Lu",J24-$J$5,IF(B24="Ma",J24-$J$6,IF(B24="Me",J24-$J$7,IF(B24="Je",J24-$L$5,IF(B24="Ve",J24-$L$6,IF(B24="Sa",J24-$L$7,IF(B24="Di",J24-$L$8,)))))))</f>
        <v>0</v>
      </c>
      <c r="L24" s="142" t="n">
        <f aca="false">L23+K24</f>
        <v>0</v>
      </c>
      <c r="M24" s="143"/>
      <c r="N24" s="144"/>
      <c r="O24" s="144"/>
    </row>
    <row r="25" s="69" customFormat="true" ht="22.5" hidden="false" customHeight="true" outlineLevel="0" collapsed="false">
      <c r="A25" s="134" t="n">
        <v>11</v>
      </c>
      <c r="B25" s="145" t="str">
        <f aca="false">IF(B24="Lu","Ma",IF(B24="Ma","Me", IF(B24="Me","Je", IF(B24="Je","Ve", IF(B24="Ve","Sa", IF(B24="Sa","Di", IF(B24="Di","Lu",)))))))</f>
        <v>Je</v>
      </c>
      <c r="C25" s="136"/>
      <c r="D25" s="136"/>
      <c r="E25" s="136"/>
      <c r="F25" s="137"/>
      <c r="G25" s="138"/>
      <c r="H25" s="136"/>
      <c r="I25" s="139"/>
      <c r="J25" s="140" t="n">
        <f aca="false">(D25-C25-(F25-E25))*24-IF(OR(G25=$N$7,G25=$N$9),-I25,0)-IF(G25=$N$8,I25,0)</f>
        <v>0</v>
      </c>
      <c r="K25" s="141" t="n">
        <f aca="false">IF(H25="Demi-journée ",IF(B25="Lu",$J$5,IF(B25="Ma",$J$6,IF(B25="Me",$J$7,IF(B25="Je",$L$5,IF(B25="Ve",$L$6,IF(B25="Sa",$L$7,IF(B25="Di",$L$8,)))))))/2,0)+IF(H25="Journée entière",IF(B25="Lu",$J$5,IF(B25="Ma",$J$6,IF(B25="Me",$J$7,IF(B25="Je",$L$5,IF(B25="Ve",$L$6,IF(B25="Sa",$L$7,IF(B25="Di",$L$8,))))))),)+IF(B25="Lu",J25-$J$5,IF(B25="Ma",J25-$J$6,IF(B25="Me",J25-$J$7,IF(B25="Je",J25-$L$5,IF(B25="Ve",J25-$L$6,IF(B25="Sa",J25-$L$7,IF(B25="Di",J25-$L$8,)))))))</f>
        <v>0</v>
      </c>
      <c r="L25" s="142" t="n">
        <f aca="false">L24+K25</f>
        <v>0</v>
      </c>
      <c r="M25" s="146"/>
      <c r="N25" s="147"/>
      <c r="O25" s="147"/>
    </row>
    <row r="26" s="69" customFormat="true" ht="22.5" hidden="false" customHeight="true" outlineLevel="0" collapsed="false">
      <c r="A26" s="134" t="n">
        <v>12</v>
      </c>
      <c r="B26" s="145" t="str">
        <f aca="false">IF(B25="Lu","Ma",IF(B25="Ma","Me", IF(B25="Me","Je", IF(B25="Je","Ve", IF(B25="Ve","Sa", IF(B25="Sa","Di", IF(B25="Di","Lu",)))))))</f>
        <v>Ve</v>
      </c>
      <c r="C26" s="136"/>
      <c r="D26" s="136"/>
      <c r="E26" s="136"/>
      <c r="F26" s="137"/>
      <c r="G26" s="138"/>
      <c r="H26" s="136"/>
      <c r="I26" s="139"/>
      <c r="J26" s="140" t="n">
        <f aca="false">(D26-C26-(F26-E26))*24-IF(OR(G26=$N$7,G26=$N$9),-I26,0)-IF(G26=$N$8,I26,0)</f>
        <v>0</v>
      </c>
      <c r="K26" s="141" t="n">
        <f aca="false">IF(H26="Demi-journée ",IF(B26="Lu",$J$5,IF(B26="Ma",$J$6,IF(B26="Me",$J$7,IF(B26="Je",$L$5,IF(B26="Ve",$L$6,IF(B26="Sa",$L$7,IF(B26="Di",$L$8,)))))))/2,0)+IF(H26="Journée entière",IF(B26="Lu",$J$5,IF(B26="Ma",$J$6,IF(B26="Me",$J$7,IF(B26="Je",$L$5,IF(B26="Ve",$L$6,IF(B26="Sa",$L$7,IF(B26="Di",$L$8,))))))),)+IF(B26="Lu",J26-$J$5,IF(B26="Ma",J26-$J$6,IF(B26="Me",J26-$J$7,IF(B26="Je",J26-$L$5,IF(B26="Ve",J26-$L$6,IF(B26="Sa",J26-$L$7,IF(B26="Di",J26-$L$8,)))))))</f>
        <v>0</v>
      </c>
      <c r="L26" s="142" t="n">
        <f aca="false">L25+K26</f>
        <v>0</v>
      </c>
      <c r="M26" s="143"/>
      <c r="N26" s="144"/>
      <c r="O26" s="144"/>
    </row>
    <row r="27" s="69" customFormat="true" ht="22.5" hidden="false" customHeight="true" outlineLevel="0" collapsed="false">
      <c r="A27" s="134" t="n">
        <v>13</v>
      </c>
      <c r="B27" s="145" t="str">
        <f aca="false">IF(B26="Lu","Ma",IF(B26="Ma","Me", IF(B26="Me","Je", IF(B26="Je","Ve", IF(B26="Ve","Sa", IF(B26="Sa","Di", IF(B26="Di","Lu",)))))))</f>
        <v>Sa</v>
      </c>
      <c r="C27" s="136"/>
      <c r="D27" s="136"/>
      <c r="E27" s="136"/>
      <c r="F27" s="137"/>
      <c r="G27" s="138"/>
      <c r="H27" s="136"/>
      <c r="I27" s="139"/>
      <c r="J27" s="140" t="n">
        <f aca="false">(D27-C27-(F27-E27))*24-IF(OR(G27=$N$7,G27=$N$9),-I27,0)-IF(G27=$N$8,I27,0)</f>
        <v>0</v>
      </c>
      <c r="K27" s="141" t="n">
        <f aca="false">IF(H27="Demi-journée ",IF(B27="Lu",$J$5,IF(B27="Ma",$J$6,IF(B27="Me",$J$7,IF(B27="Je",$L$5,IF(B27="Ve",$L$6,IF(B27="Sa",$L$7,IF(B27="Di",$L$8,)))))))/2,0)+IF(H27="Journée entière",IF(B27="Lu",$J$5,IF(B27="Ma",$J$6,IF(B27="Me",$J$7,IF(B27="Je",$L$5,IF(B27="Ve",$L$6,IF(B27="Sa",$L$7,IF(B27="Di",$L$8,))))))),)+IF(B27="Lu",J27-$J$5,IF(B27="Ma",J27-$J$6,IF(B27="Me",J27-$J$7,IF(B27="Je",J27-$L$5,IF(B27="Ve",J27-$L$6,IF(B27="Sa",J27-$L$7,IF(B27="Di",J27-$L$8,)))))))</f>
        <v>0</v>
      </c>
      <c r="L27" s="142" t="n">
        <f aca="false">L26+K27</f>
        <v>0</v>
      </c>
      <c r="M27" s="143"/>
      <c r="N27" s="144"/>
      <c r="O27" s="144"/>
    </row>
    <row r="28" s="69" customFormat="true" ht="22.5" hidden="false" customHeight="true" outlineLevel="0" collapsed="false">
      <c r="A28" s="134" t="n">
        <v>14</v>
      </c>
      <c r="B28" s="145" t="str">
        <f aca="false">IF(B27="Lu","Ma",IF(B27="Ma","Me", IF(B27="Me","Je", IF(B27="Je","Ve", IF(B27="Ve","Sa", IF(B27="Sa","Di", IF(B27="Di","Lu",)))))))</f>
        <v>Di</v>
      </c>
      <c r="C28" s="136"/>
      <c r="D28" s="136"/>
      <c r="E28" s="136"/>
      <c r="F28" s="137"/>
      <c r="G28" s="138"/>
      <c r="H28" s="136"/>
      <c r="I28" s="139"/>
      <c r="J28" s="140" t="n">
        <f aca="false">(D28-C28-(F28-E28))*24-IF(OR(G28=$N$7,G28=$N$9),-I28,0)-IF(G28=$N$8,I28,0)</f>
        <v>0</v>
      </c>
      <c r="K28" s="141" t="n">
        <f aca="false">IF(H28="Demi-journée ",IF(B28="Lu",$J$5,IF(B28="Ma",$J$6,IF(B28="Me",$J$7,IF(B28="Je",$L$5,IF(B28="Ve",$L$6,IF(B28="Sa",$L$7,IF(B28="Di",$L$8,)))))))/2,0)+IF(H28="Journée entière",IF(B28="Lu",$J$5,IF(B28="Ma",$J$6,IF(B28="Me",$J$7,IF(B28="Je",$L$5,IF(B28="Ve",$L$6,IF(B28="Sa",$L$7,IF(B28="Di",$L$8,))))))),)+IF(B28="Lu",J28-$J$5,IF(B28="Ma",J28-$J$6,IF(B28="Me",J28-$J$7,IF(B28="Je",J28-$L$5,IF(B28="Ve",J28-$L$6,IF(B28="Sa",J28-$L$7,IF(B28="Di",J28-$L$8,)))))))</f>
        <v>0</v>
      </c>
      <c r="L28" s="142" t="n">
        <f aca="false">L27+K28</f>
        <v>0</v>
      </c>
      <c r="M28" s="143"/>
      <c r="N28" s="144"/>
      <c r="O28" s="144"/>
    </row>
    <row r="29" s="69" customFormat="true" ht="22.5" hidden="false" customHeight="true" outlineLevel="0" collapsed="false">
      <c r="A29" s="134" t="n">
        <v>15</v>
      </c>
      <c r="B29" s="145" t="str">
        <f aca="false">IF(B28="Lu","Ma",IF(B28="Ma","Me", IF(B28="Me","Je", IF(B28="Je","Ve", IF(B28="Ve","Sa", IF(B28="Sa","Di", IF(B28="Di","Lu",)))))))</f>
        <v>Lu</v>
      </c>
      <c r="C29" s="136"/>
      <c r="D29" s="136"/>
      <c r="E29" s="136"/>
      <c r="F29" s="137"/>
      <c r="G29" s="138"/>
      <c r="H29" s="136"/>
      <c r="I29" s="139"/>
      <c r="J29" s="140" t="n">
        <f aca="false">(D29-C29-(F29-E29))*24-IF(OR(G29=$N$7,G29=$N$9),-I29,0)-IF(G29=$N$8,I29,0)</f>
        <v>0</v>
      </c>
      <c r="K29" s="141" t="n">
        <f aca="false">IF(H29="Demi-journée ",IF(B29="Lu",$J$5,IF(B29="Ma",$J$6,IF(B29="Me",$J$7,IF(B29="Je",$L$5,IF(B29="Ve",$L$6,IF(B29="Sa",$L$7,IF(B29="Di",$L$8,)))))))/2,0)+IF(H29="Journée entière",IF(B29="Lu",$J$5,IF(B29="Ma",$J$6,IF(B29="Me",$J$7,IF(B29="Je",$L$5,IF(B29="Ve",$L$6,IF(B29="Sa",$L$7,IF(B29="Di",$L$8,))))))),)+IF(B29="Lu",J29-$J$5,IF(B29="Ma",J29-$J$6,IF(B29="Me",J29-$J$7,IF(B29="Je",J29-$L$5,IF(B29="Ve",J29-$L$6,IF(B29="Sa",J29-$L$7,IF(B29="Di",J29-$L$8,)))))))</f>
        <v>0</v>
      </c>
      <c r="L29" s="142" t="n">
        <f aca="false">L28+K29</f>
        <v>0</v>
      </c>
      <c r="M29" s="143"/>
      <c r="N29" s="144"/>
      <c r="O29" s="144"/>
    </row>
    <row r="30" s="69" customFormat="true" ht="22.5" hidden="false" customHeight="true" outlineLevel="0" collapsed="false">
      <c r="A30" s="134" t="n">
        <v>16</v>
      </c>
      <c r="B30" s="145" t="str">
        <f aca="false">IF(B29="Lu","Ma",IF(B29="Ma","Me", IF(B29="Me","Je", IF(B29="Je","Ve", IF(B29="Ve","Sa", IF(B29="Sa","Di", IF(B29="Di","Lu",)))))))</f>
        <v>Ma</v>
      </c>
      <c r="C30" s="136"/>
      <c r="D30" s="136"/>
      <c r="E30" s="136"/>
      <c r="F30" s="137"/>
      <c r="G30" s="138"/>
      <c r="H30" s="136"/>
      <c r="I30" s="139"/>
      <c r="J30" s="140" t="n">
        <f aca="false">(D30-C30-(F30-E30))*24-IF(OR(G30=$N$7,G30=$N$9),-I30,0)-IF(G30=$N$8,I30,0)</f>
        <v>0</v>
      </c>
      <c r="K30" s="141" t="n">
        <f aca="false">IF(H30="Demi-journée ",IF(B30="Lu",$J$5,IF(B30="Ma",$J$6,IF(B30="Me",$J$7,IF(B30="Je",$L$5,IF(B30="Ve",$L$6,IF(B30="Sa",$L$7,IF(B30="Di",$L$8,)))))))/2,0)+IF(H30="Journée entière",IF(B30="Lu",$J$5,IF(B30="Ma",$J$6,IF(B30="Me",$J$7,IF(B30="Je",$L$5,IF(B30="Ve",$L$6,IF(B30="Sa",$L$7,IF(B30="Di",$L$8,))))))),)+IF(B30="Lu",J30-$J$5,IF(B30="Ma",J30-$J$6,IF(B30="Me",J30-$J$7,IF(B30="Je",J30-$L$5,IF(B30="Ve",J30-$L$6,IF(B30="Sa",J30-$L$7,IF(B30="Di",J30-$L$8,)))))))</f>
        <v>0</v>
      </c>
      <c r="L30" s="142" t="n">
        <f aca="false">L29+K30</f>
        <v>0</v>
      </c>
      <c r="M30" s="143"/>
      <c r="N30" s="144"/>
      <c r="O30" s="144"/>
    </row>
    <row r="31" s="69" customFormat="true" ht="22.5" hidden="false" customHeight="true" outlineLevel="0" collapsed="false">
      <c r="A31" s="134" t="n">
        <v>17</v>
      </c>
      <c r="B31" s="145" t="str">
        <f aca="false">IF(B30="Lu","Ma",IF(B30="Ma","Me", IF(B30="Me","Je", IF(B30="Je","Ve", IF(B30="Ve","Sa", IF(B30="Sa","Di", IF(B30="Di","Lu",)))))))</f>
        <v>Me</v>
      </c>
      <c r="C31" s="136"/>
      <c r="D31" s="136"/>
      <c r="E31" s="136"/>
      <c r="F31" s="137"/>
      <c r="G31" s="138"/>
      <c r="H31" s="136"/>
      <c r="I31" s="139"/>
      <c r="J31" s="140" t="n">
        <f aca="false">(D31-C31-(F31-E31))*24-IF(OR(G31=$N$7,G31=$N$9),-I31,0)-IF(G31=$N$8,I31,0)</f>
        <v>0</v>
      </c>
      <c r="K31" s="141" t="n">
        <f aca="false">IF(H31="Demi-journée ",IF(B31="Lu",$J$5,IF(B31="Ma",$J$6,IF(B31="Me",$J$7,IF(B31="Je",$L$5,IF(B31="Ve",$L$6,IF(B31="Sa",$L$7,IF(B31="Di",$L$8,)))))))/2,0)+IF(H31="Journée entière",IF(B31="Lu",$J$5,IF(B31="Ma",$J$6,IF(B31="Me",$J$7,IF(B31="Je",$L$5,IF(B31="Ve",$L$6,IF(B31="Sa",$L$7,IF(B31="Di",$L$8,))))))),)+IF(B31="Lu",J31-$J$5,IF(B31="Ma",J31-$J$6,IF(B31="Me",J31-$J$7,IF(B31="Je",J31-$L$5,IF(B31="Ve",J31-$L$6,IF(B31="Sa",J31-$L$7,IF(B31="Di",J31-$L$8,)))))))</f>
        <v>0</v>
      </c>
      <c r="L31" s="142" t="n">
        <f aca="false">L30+K31</f>
        <v>0</v>
      </c>
      <c r="M31" s="143"/>
      <c r="N31" s="144"/>
      <c r="O31" s="144"/>
    </row>
    <row r="32" s="69" customFormat="true" ht="22.5" hidden="false" customHeight="true" outlineLevel="0" collapsed="false">
      <c r="A32" s="134" t="n">
        <v>18</v>
      </c>
      <c r="B32" s="145" t="str">
        <f aca="false">IF(B31="Lu","Ma",IF(B31="Ma","Me", IF(B31="Me","Je", IF(B31="Je","Ve", IF(B31="Ve","Sa", IF(B31="Sa","Di", IF(B31="Di","Lu",)))))))</f>
        <v>Je</v>
      </c>
      <c r="C32" s="136"/>
      <c r="D32" s="136"/>
      <c r="E32" s="136"/>
      <c r="F32" s="137"/>
      <c r="G32" s="138"/>
      <c r="H32" s="136"/>
      <c r="I32" s="139"/>
      <c r="J32" s="140" t="n">
        <f aca="false">(D32-C32-(F32-E32))*24-IF(OR(G32=$N$7,G32=$N$9),-I32,0)-IF(G32=$N$8,I32,0)</f>
        <v>0</v>
      </c>
      <c r="K32" s="141" t="n">
        <f aca="false">IF(H32="Demi-journée ",IF(B32="Lu",$J$5,IF(B32="Ma",$J$6,IF(B32="Me",$J$7,IF(B32="Je",$L$5,IF(B32="Ve",$L$6,IF(B32="Sa",$L$7,IF(B32="Di",$L$8,)))))))/2,0)+IF(H32="Journée entière",IF(B32="Lu",$J$5,IF(B32="Ma",$J$6,IF(B32="Me",$J$7,IF(B32="Je",$L$5,IF(B32="Ve",$L$6,IF(B32="Sa",$L$7,IF(B32="Di",$L$8,))))))),)+IF(B32="Lu",J32-$J$5,IF(B32="Ma",J32-$J$6,IF(B32="Me",J32-$J$7,IF(B32="Je",J32-$L$5,IF(B32="Ve",J32-$L$6,IF(B32="Sa",J32-$L$7,IF(B32="Di",J32-$L$8,)))))))</f>
        <v>0</v>
      </c>
      <c r="L32" s="142" t="n">
        <f aca="false">L31+K32</f>
        <v>0</v>
      </c>
      <c r="M32" s="143"/>
      <c r="N32" s="144"/>
      <c r="O32" s="144"/>
    </row>
    <row r="33" s="69" customFormat="true" ht="22.5" hidden="false" customHeight="true" outlineLevel="0" collapsed="false">
      <c r="A33" s="134" t="n">
        <v>19</v>
      </c>
      <c r="B33" s="145" t="str">
        <f aca="false">IF(B32="Lu","Ma",IF(B32="Ma","Me", IF(B32="Me","Je", IF(B32="Je","Ve", IF(B32="Ve","Sa", IF(B32="Sa","Di", IF(B32="Di","Lu",)))))))</f>
        <v>Ve</v>
      </c>
      <c r="C33" s="136"/>
      <c r="D33" s="136"/>
      <c r="E33" s="136"/>
      <c r="F33" s="137"/>
      <c r="G33" s="138"/>
      <c r="H33" s="136"/>
      <c r="I33" s="139"/>
      <c r="J33" s="140" t="n">
        <f aca="false">(D33-C33-(F33-E33))*24-IF(OR(G33=$N$7,G33=$N$9),-I33,0)-IF(G33=$N$8,I33,0)</f>
        <v>0</v>
      </c>
      <c r="K33" s="141" t="n">
        <f aca="false">IF(H33="Demi-journée ",IF(B33="Lu",$J$5,IF(B33="Ma",$J$6,IF(B33="Me",$J$7,IF(B33="Je",$L$5,IF(B33="Ve",$L$6,IF(B33="Sa",$L$7,IF(B33="Di",$L$8,)))))))/2,0)+IF(H33="Journée entière",IF(B33="Lu",$J$5,IF(B33="Ma",$J$6,IF(B33="Me",$J$7,IF(B33="Je",$L$5,IF(B33="Ve",$L$6,IF(B33="Sa",$L$7,IF(B33="Di",$L$8,))))))),)+IF(B33="Lu",J33-$J$5,IF(B33="Ma",J33-$J$6,IF(B33="Me",J33-$J$7,IF(B33="Je",J33-$L$5,IF(B33="Ve",J33-$L$6,IF(B33="Sa",J33-$L$7,IF(B33="Di",J33-$L$8,)))))))</f>
        <v>0</v>
      </c>
      <c r="L33" s="142" t="n">
        <f aca="false">L32+K33</f>
        <v>0</v>
      </c>
      <c r="M33" s="143"/>
      <c r="N33" s="144"/>
      <c r="O33" s="144"/>
    </row>
    <row r="34" s="69" customFormat="true" ht="22.5" hidden="false" customHeight="true" outlineLevel="0" collapsed="false">
      <c r="A34" s="134" t="n">
        <v>20</v>
      </c>
      <c r="B34" s="145" t="str">
        <f aca="false">IF(B33="Lu","Ma",IF(B33="Ma","Me", IF(B33="Me","Je", IF(B33="Je","Ve", IF(B33="Ve","Sa", IF(B33="Sa","Di", IF(B33="Di","Lu",)))))))</f>
        <v>Sa</v>
      </c>
      <c r="C34" s="136"/>
      <c r="D34" s="136"/>
      <c r="E34" s="136"/>
      <c r="F34" s="137"/>
      <c r="G34" s="138"/>
      <c r="H34" s="136"/>
      <c r="I34" s="139"/>
      <c r="J34" s="140" t="n">
        <f aca="false">(D34-C34-(F34-E34))*24-IF(OR(G34=$N$7,G34=$N$9),-I34,0)-IF(G34=$N$8,I34,0)</f>
        <v>0</v>
      </c>
      <c r="K34" s="141" t="n">
        <f aca="false">IF(H34="Demi-journée ",IF(B34="Lu",$J$5,IF(B34="Ma",$J$6,IF(B34="Me",$J$7,IF(B34="Je",$L$5,IF(B34="Ve",$L$6,IF(B34="Sa",$L$7,IF(B34="Di",$L$8,)))))))/2,0)+IF(H34="Journée entière",IF(B34="Lu",$J$5,IF(B34="Ma",$J$6,IF(B34="Me",$J$7,IF(B34="Je",$L$5,IF(B34="Ve",$L$6,IF(B34="Sa",$L$7,IF(B34="Di",$L$8,))))))),)+IF(B34="Lu",J34-$J$5,IF(B34="Ma",J34-$J$6,IF(B34="Me",J34-$J$7,IF(B34="Je",J34-$L$5,IF(B34="Ve",J34-$L$6,IF(B34="Sa",J34-$L$7,IF(B34="Di",J34-$L$8,)))))))</f>
        <v>0</v>
      </c>
      <c r="L34" s="142" t="n">
        <f aca="false">L33+K34</f>
        <v>0</v>
      </c>
      <c r="M34" s="143"/>
      <c r="N34" s="144"/>
      <c r="O34" s="144"/>
    </row>
    <row r="35" s="69" customFormat="true" ht="22.5" hidden="false" customHeight="true" outlineLevel="0" collapsed="false">
      <c r="A35" s="134" t="n">
        <v>21</v>
      </c>
      <c r="B35" s="145" t="str">
        <f aca="false">IF(B34="Lu","Ma",IF(B34="Ma","Me", IF(B34="Me","Je", IF(B34="Je","Ve", IF(B34="Ve","Sa", IF(B34="Sa","Di", IF(B34="Di","Lu",)))))))</f>
        <v>Di</v>
      </c>
      <c r="C35" s="136"/>
      <c r="D35" s="136"/>
      <c r="E35" s="136"/>
      <c r="F35" s="137"/>
      <c r="G35" s="138"/>
      <c r="H35" s="136"/>
      <c r="I35" s="139"/>
      <c r="J35" s="140" t="n">
        <f aca="false">(D35-C35-(F35-E35))*24-IF(OR(G35=$N$7,G35=$N$9),-I35,0)-IF(G35=$N$8,I35,0)</f>
        <v>0</v>
      </c>
      <c r="K35" s="141" t="n">
        <f aca="false">IF(H35="Demi-journée ",IF(B35="Lu",$J$5,IF(B35="Ma",$J$6,IF(B35="Me",$J$7,IF(B35="Je",$L$5,IF(B35="Ve",$L$6,IF(B35="Sa",$L$7,IF(B35="Di",$L$8,)))))))/2,0)+IF(H35="Journée entière",IF(B35="Lu",$J$5,IF(B35="Ma",$J$6,IF(B35="Me",$J$7,IF(B35="Je",$L$5,IF(B35="Ve",$L$6,IF(B35="Sa",$L$7,IF(B35="Di",$L$8,))))))),)+IF(B35="Lu",J35-$J$5,IF(B35="Ma",J35-$J$6,IF(B35="Me",J35-$J$7,IF(B35="Je",J35-$L$5,IF(B35="Ve",J35-$L$6,IF(B35="Sa",J35-$L$7,IF(B35="Di",J35-$L$8,)))))))</f>
        <v>0</v>
      </c>
      <c r="L35" s="142" t="n">
        <f aca="false">L34+K35</f>
        <v>0</v>
      </c>
      <c r="M35" s="143"/>
      <c r="N35" s="144"/>
      <c r="O35" s="144"/>
    </row>
    <row r="36" s="69" customFormat="true" ht="22.5" hidden="false" customHeight="true" outlineLevel="0" collapsed="false">
      <c r="A36" s="134" t="n">
        <v>22</v>
      </c>
      <c r="B36" s="145" t="str">
        <f aca="false">IF(B35="Lu","Ma",IF(B35="Ma","Me", IF(B35="Me","Je", IF(B35="Je","Ve", IF(B35="Ve","Sa", IF(B35="Sa","Di", IF(B35="Di","Lu",)))))))</f>
        <v>Lu</v>
      </c>
      <c r="C36" s="136"/>
      <c r="D36" s="136"/>
      <c r="E36" s="136"/>
      <c r="F36" s="137"/>
      <c r="G36" s="138"/>
      <c r="H36" s="136"/>
      <c r="I36" s="139"/>
      <c r="J36" s="140" t="n">
        <f aca="false">(D36-C36-(F36-E36))*24-IF(OR(G36=$N$7,G36=$N$9),-I36,0)-IF(G36=$N$8,I36,0)</f>
        <v>0</v>
      </c>
      <c r="K36" s="141" t="n">
        <f aca="false">IF(H36="Demi-journée ",IF(B36="Lu",$J$5,IF(B36="Ma",$J$6,IF(B36="Me",$J$7,IF(B36="Je",$L$5,IF(B36="Ve",$L$6,IF(B36="Sa",$L$7,IF(B36="Di",$L$8,)))))))/2,0)+IF(H36="Journée entière",IF(B36="Lu",$J$5,IF(B36="Ma",$J$6,IF(B36="Me",$J$7,IF(B36="Je",$L$5,IF(B36="Ve",$L$6,IF(B36="Sa",$L$7,IF(B36="Di",$L$8,))))))),)+IF(B36="Lu",J36-$J$5,IF(B36="Ma",J36-$J$6,IF(B36="Me",J36-$J$7,IF(B36="Je",J36-$L$5,IF(B36="Ve",J36-$L$6,IF(B36="Sa",J36-$L$7,IF(B36="Di",J36-$L$8,)))))))</f>
        <v>0</v>
      </c>
      <c r="L36" s="142" t="n">
        <f aca="false">L35+K36</f>
        <v>0</v>
      </c>
      <c r="M36" s="143"/>
      <c r="N36" s="144"/>
      <c r="O36" s="144"/>
    </row>
    <row r="37" s="69" customFormat="true" ht="22.5" hidden="false" customHeight="true" outlineLevel="0" collapsed="false">
      <c r="A37" s="134" t="n">
        <v>23</v>
      </c>
      <c r="B37" s="145" t="str">
        <f aca="false">IF(B36="Lu","Ma",IF(B36="Ma","Me", IF(B36="Me","Je", IF(B36="Je","Ve", IF(B36="Ve","Sa", IF(B36="Sa","Di", IF(B36="Di","Lu",)))))))</f>
        <v>Ma</v>
      </c>
      <c r="C37" s="136"/>
      <c r="D37" s="136"/>
      <c r="E37" s="136"/>
      <c r="F37" s="137"/>
      <c r="G37" s="138"/>
      <c r="H37" s="136"/>
      <c r="I37" s="139"/>
      <c r="J37" s="140" t="n">
        <f aca="false">(D37-C37-(F37-E37))*24-IF(OR(G37=$N$7,G37=$N$9),-I37,0)-IF(G37=$N$8,I37,0)</f>
        <v>0</v>
      </c>
      <c r="K37" s="141" t="n">
        <f aca="false">IF(H37="Demi-journée ",IF(B37="Lu",$J$5,IF(B37="Ma",$J$6,IF(B37="Me",$J$7,IF(B37="Je",$L$5,IF(B37="Ve",$L$6,IF(B37="Sa",$L$7,IF(B37="Di",$L$8,)))))))/2,0)+IF(H37="Journée entière",IF(B37="Lu",$J$5,IF(B37="Ma",$J$6,IF(B37="Me",$J$7,IF(B37="Je",$L$5,IF(B37="Ve",$L$6,IF(B37="Sa",$L$7,IF(B37="Di",$L$8,))))))),)+IF(B37="Lu",J37-$J$5,IF(B37="Ma",J37-$J$6,IF(B37="Me",J37-$J$7,IF(B37="Je",J37-$L$5,IF(B37="Ve",J37-$L$6,IF(B37="Sa",J37-$L$7,IF(B37="Di",J37-$L$8,)))))))</f>
        <v>0</v>
      </c>
      <c r="L37" s="142" t="n">
        <f aca="false">L36+K37</f>
        <v>0</v>
      </c>
      <c r="M37" s="143"/>
      <c r="N37" s="144"/>
      <c r="O37" s="144"/>
    </row>
    <row r="38" s="69" customFormat="true" ht="22.5" hidden="false" customHeight="true" outlineLevel="0" collapsed="false">
      <c r="A38" s="134" t="n">
        <v>24</v>
      </c>
      <c r="B38" s="145" t="str">
        <f aca="false">IF(B37="Lu","Ma",IF(B37="Ma","Me", IF(B37="Me","Je", IF(B37="Je","Ve", IF(B37="Ve","Sa", IF(B37="Sa","Di", IF(B37="Di","Lu",)))))))</f>
        <v>Me</v>
      </c>
      <c r="C38" s="136"/>
      <c r="D38" s="136"/>
      <c r="E38" s="136"/>
      <c r="F38" s="137"/>
      <c r="G38" s="138"/>
      <c r="H38" s="136"/>
      <c r="I38" s="139"/>
      <c r="J38" s="140" t="n">
        <f aca="false">(D38-C38-(F38-E38))*24-IF(OR(G38=$N$7,G38=$N$9),-I38,0)-IF(G38=$N$8,I38,0)</f>
        <v>0</v>
      </c>
      <c r="K38" s="141" t="n">
        <f aca="false">IF(H38="Demi-journée ",IF(B38="Lu",$J$5,IF(B38="Ma",$J$6,IF(B38="Me",$J$7,IF(B38="Je",$L$5,IF(B38="Ve",$L$6,IF(B38="Sa",$L$7,IF(B38="Di",$L$8,)))))))/2,0)+IF(H38="Journée entière",IF(B38="Lu",$J$5,IF(B38="Ma",$J$6,IF(B38="Me",$J$7,IF(B38="Je",$L$5,IF(B38="Ve",$L$6,IF(B38="Sa",$L$7,IF(B38="Di",$L$8,))))))),)+IF(B38="Lu",J38-$J$5,IF(B38="Ma",J38-$J$6,IF(B38="Me",J38-$J$7,IF(B38="Je",J38-$L$5,IF(B38="Ve",J38-$L$6,IF(B38="Sa",J38-$L$7,IF(B38="Di",J38-$L$8,)))))))</f>
        <v>0</v>
      </c>
      <c r="L38" s="142" t="n">
        <f aca="false">L37+K38</f>
        <v>0</v>
      </c>
      <c r="M38" s="143"/>
      <c r="N38" s="144"/>
      <c r="O38" s="144"/>
    </row>
    <row r="39" s="69" customFormat="true" ht="22.5" hidden="false" customHeight="true" outlineLevel="0" collapsed="false">
      <c r="A39" s="134" t="n">
        <v>25</v>
      </c>
      <c r="B39" s="145" t="str">
        <f aca="false">IF(B38="Lu","Ma",IF(B38="Ma","Me", IF(B38="Me","Je", IF(B38="Je","Ve", IF(B38="Ve","Sa", IF(B38="Sa","Di", IF(B38="Di","Lu",)))))))</f>
        <v>Je</v>
      </c>
      <c r="C39" s="136"/>
      <c r="D39" s="136"/>
      <c r="E39" s="136"/>
      <c r="F39" s="137"/>
      <c r="G39" s="138"/>
      <c r="H39" s="136"/>
      <c r="I39" s="139"/>
      <c r="J39" s="140" t="n">
        <f aca="false">(D39-C39-(F39-E39))*24-IF(OR(G39=$N$7,G39=$N$9),-I39,0)-IF(G39=$N$8,I39,0)</f>
        <v>0</v>
      </c>
      <c r="K39" s="141" t="n">
        <f aca="false">IF(H39="Demi-journée ",IF(B39="Lu",$J$5,IF(B39="Ma",$J$6,IF(B39="Me",$J$7,IF(B39="Je",$L$5,IF(B39="Ve",$L$6,IF(B39="Sa",$L$7,IF(B39="Di",$L$8,)))))))/2,0)+IF(H39="Journée entière",IF(B39="Lu",$J$5,IF(B39="Ma",$J$6,IF(B39="Me",$J$7,IF(B39="Je",$L$5,IF(B39="Ve",$L$6,IF(B39="Sa",$L$7,IF(B39="Di",$L$8,))))))),)+IF(B39="Lu",J39-$J$5,IF(B39="Ma",J39-$J$6,IF(B39="Me",J39-$J$7,IF(B39="Je",J39-$L$5,IF(B39="Ve",J39-$L$6,IF(B39="Sa",J39-$L$7,IF(B39="Di",J39-$L$8,)))))))</f>
        <v>0</v>
      </c>
      <c r="L39" s="142" t="n">
        <f aca="false">L38+K39</f>
        <v>0</v>
      </c>
      <c r="M39" s="143"/>
      <c r="N39" s="144"/>
      <c r="O39" s="144"/>
    </row>
    <row r="40" s="69" customFormat="true" ht="22.5" hidden="false" customHeight="true" outlineLevel="0" collapsed="false">
      <c r="A40" s="134" t="n">
        <v>26</v>
      </c>
      <c r="B40" s="145" t="str">
        <f aca="false">IF(B39="Lu","Ma",IF(B39="Ma","Me", IF(B39="Me","Je", IF(B39="Je","Ve", IF(B39="Ve","Sa", IF(B39="Sa","Di", IF(B39="Di","Lu",)))))))</f>
        <v>Ve</v>
      </c>
      <c r="C40" s="136"/>
      <c r="D40" s="136"/>
      <c r="E40" s="136"/>
      <c r="F40" s="137"/>
      <c r="G40" s="138"/>
      <c r="H40" s="136"/>
      <c r="I40" s="139"/>
      <c r="J40" s="140" t="n">
        <f aca="false">(D40-C40-(F40-E40))*24-IF(OR(G40=$N$7,G40=$N$9),-I40,0)-IF(G40=$N$8,I40,0)</f>
        <v>0</v>
      </c>
      <c r="K40" s="141" t="n">
        <f aca="false">IF(H40="Demi-journée ",IF(B40="Lu",$J$5,IF(B40="Ma",$J$6,IF(B40="Me",$J$7,IF(B40="Je",$L$5,IF(B40="Ve",$L$6,IF(B40="Sa",$L$7,IF(B40="Di",$L$8,)))))))/2,0)+IF(H40="Journée entière",IF(B40="Lu",$J$5,IF(B40="Ma",$J$6,IF(B40="Me",$J$7,IF(B40="Je",$L$5,IF(B40="Ve",$L$6,IF(B40="Sa",$L$7,IF(B40="Di",$L$8,))))))),)+IF(B40="Lu",J40-$J$5,IF(B40="Ma",J40-$J$6,IF(B40="Me",J40-$J$7,IF(B40="Je",J40-$L$5,IF(B40="Ve",J40-$L$6,IF(B40="Sa",J40-$L$7,IF(B40="Di",J40-$L$8,)))))))</f>
        <v>0</v>
      </c>
      <c r="L40" s="142" t="n">
        <f aca="false">L39+K40</f>
        <v>0</v>
      </c>
      <c r="M40" s="143"/>
      <c r="N40" s="144"/>
      <c r="O40" s="144"/>
    </row>
    <row r="41" s="69" customFormat="true" ht="22.5" hidden="false" customHeight="true" outlineLevel="0" collapsed="false">
      <c r="A41" s="134" t="n">
        <v>27</v>
      </c>
      <c r="B41" s="145" t="str">
        <f aca="false">IF(B40="Lu","Ma",IF(B40="Ma","Me", IF(B40="Me","Je", IF(B40="Je","Ve", IF(B40="Ve","Sa", IF(B40="Sa","Di", IF(B40="Di","Lu",)))))))</f>
        <v>Sa</v>
      </c>
      <c r="C41" s="136"/>
      <c r="D41" s="136"/>
      <c r="E41" s="136"/>
      <c r="F41" s="137"/>
      <c r="G41" s="138"/>
      <c r="H41" s="136"/>
      <c r="I41" s="139"/>
      <c r="J41" s="140" t="n">
        <f aca="false">(D41-C41-(F41-E41))*24-IF(OR(G41=$N$7,G41=$N$9),-I41,0)-IF(G41=$N$8,I41,0)</f>
        <v>0</v>
      </c>
      <c r="K41" s="141" t="n">
        <f aca="false">IF(H41="Demi-journée ",IF(B41="Lu",$J$5,IF(B41="Ma",$J$6,IF(B41="Me",$J$7,IF(B41="Je",$L$5,IF(B41="Ve",$L$6,IF(B41="Sa",$L$7,IF(B41="Di",$L$8,)))))))/2,0)+IF(H41="Journée entière",IF(B41="Lu",$J$5,IF(B41="Ma",$J$6,IF(B41="Me",$J$7,IF(B41="Je",$L$5,IF(B41="Ve",$L$6,IF(B41="Sa",$L$7,IF(B41="Di",$L$8,))))))),)+IF(B41="Lu",J41-$J$5,IF(B41="Ma",J41-$J$6,IF(B41="Me",J41-$J$7,IF(B41="Je",J41-$L$5,IF(B41="Ve",J41-$L$6,IF(B41="Sa",J41-$L$7,IF(B41="Di",J41-$L$8,)))))))</f>
        <v>0</v>
      </c>
      <c r="L41" s="142" t="n">
        <f aca="false">L40+K41</f>
        <v>0</v>
      </c>
      <c r="M41" s="143"/>
      <c r="N41" s="144"/>
      <c r="O41" s="144"/>
    </row>
    <row r="42" s="69" customFormat="true" ht="22.5" hidden="false" customHeight="true" outlineLevel="0" collapsed="false">
      <c r="A42" s="134" t="n">
        <v>28</v>
      </c>
      <c r="B42" s="145" t="str">
        <f aca="false">IF(B41="Lu","Ma",IF(B41="Ma","Me", IF(B41="Me","Je", IF(B41="Je","Ve", IF(B41="Ve","Sa", IF(B41="Sa","Di", IF(B41="Di","Lu",)))))))</f>
        <v>Di</v>
      </c>
      <c r="C42" s="136"/>
      <c r="D42" s="136"/>
      <c r="E42" s="136"/>
      <c r="F42" s="137"/>
      <c r="G42" s="138"/>
      <c r="H42" s="136"/>
      <c r="I42" s="139"/>
      <c r="J42" s="140" t="n">
        <f aca="false">(D42-C42-(F42-E42))*24-IF(OR(G42=$N$7,G42=$N$9),-I42,0)-IF(G42=$N$8,I42,0)</f>
        <v>0</v>
      </c>
      <c r="K42" s="141" t="n">
        <f aca="false">IF(H42="Demi-journée ",IF(B42="Lu",$J$5,IF(B42="Ma",$J$6,IF(B42="Me",$J$7,IF(B42="Je",$L$5,IF(B42="Ve",$L$6,IF(B42="Sa",$L$7,IF(B42="Di",$L$8,)))))))/2,0)+IF(H42="Journée entière",IF(B42="Lu",$J$5,IF(B42="Ma",$J$6,IF(B42="Me",$J$7,IF(B42="Je",$L$5,IF(B42="Ve",$L$6,IF(B42="Sa",$L$7,IF(B42="Di",$L$8,))))))),)+IF(B42="Lu",J42-$J$5,IF(B42="Ma",J42-$J$6,IF(B42="Me",J42-$J$7,IF(B42="Je",J42-$L$5,IF(B42="Ve",J42-$L$6,IF(B42="Sa",J42-$L$7,IF(B42="Di",J42-$L$8,)))))))</f>
        <v>0</v>
      </c>
      <c r="L42" s="142" t="n">
        <f aca="false">L41+K42</f>
        <v>0</v>
      </c>
      <c r="M42" s="143"/>
      <c r="N42" s="144"/>
      <c r="O42" s="144"/>
    </row>
    <row r="43" s="69" customFormat="true" ht="22.5" hidden="false" customHeight="true" outlineLevel="0" collapsed="false">
      <c r="A43" s="134" t="n">
        <v>29</v>
      </c>
      <c r="B43" s="145" t="str">
        <f aca="false">IF(B42="Lu","Ma",IF(B42="Ma","Me", IF(B42="Me","Je", IF(B42="Je","Ve", IF(B42="Ve","Sa", IF(B42="Sa","Di", IF(B42="Di","Lu",)))))))</f>
        <v>Lu</v>
      </c>
      <c r="C43" s="136"/>
      <c r="D43" s="136"/>
      <c r="E43" s="136"/>
      <c r="F43" s="137"/>
      <c r="G43" s="138"/>
      <c r="H43" s="136"/>
      <c r="I43" s="139"/>
      <c r="J43" s="140" t="n">
        <f aca="false">(D43-C43-(F43-E43))*24-IF(OR(G43=$N$7,G43=$N$9),-I43,0)-IF(G43=$N$8,I43,0)</f>
        <v>0</v>
      </c>
      <c r="K43" s="141" t="n">
        <f aca="false">IF(H43="Demi-journée ",IF(B43="Lu",$J$5,IF(B43="Ma",$J$6,IF(B43="Me",$J$7,IF(B43="Je",$L$5,IF(B43="Ve",$L$6,IF(B43="Sa",$L$7,IF(B43="Di",$L$8,)))))))/2,0)+IF(H43="Journée entière",IF(B43="Lu",$J$5,IF(B43="Ma",$J$6,IF(B43="Me",$J$7,IF(B43="Je",$L$5,IF(B43="Ve",$L$6,IF(B43="Sa",$L$7,IF(B43="Di",$L$8,))))))),)+IF(B43="Lu",J43-$J$5,IF(B43="Ma",J43-$J$6,IF(B43="Me",J43-$J$7,IF(B43="Je",J43-$L$5,IF(B43="Ve",J43-$L$6,IF(B43="Sa",J43-$L$7,IF(B43="Di",J43-$L$8,)))))))</f>
        <v>0</v>
      </c>
      <c r="L43" s="142" t="n">
        <f aca="false">L42+K43</f>
        <v>0</v>
      </c>
      <c r="M43" s="143"/>
      <c r="N43" s="144"/>
      <c r="O43" s="144"/>
    </row>
    <row r="44" s="69" customFormat="true" ht="22.5" hidden="false" customHeight="true" outlineLevel="0" collapsed="false">
      <c r="A44" s="134" t="n">
        <v>30</v>
      </c>
      <c r="B44" s="145" t="str">
        <f aca="false">IF(B43="Lu","Ma",IF(B43="Ma","Me", IF(B43="Me","Je", IF(B43="Je","Ve", IF(B43="Ve","Sa", IF(B43="Sa","Di", IF(B43="Di","Lu",)))))))</f>
        <v>Ma</v>
      </c>
      <c r="C44" s="136"/>
      <c r="D44" s="136"/>
      <c r="E44" s="136"/>
      <c r="F44" s="137"/>
      <c r="G44" s="138"/>
      <c r="H44" s="136"/>
      <c r="I44" s="139"/>
      <c r="J44" s="140" t="n">
        <f aca="false">(D44-C44-(F44-E44))*24-IF(OR(G44=$N$7,G44=$N$9),-I44,0)-IF(G44=$N$8,I44,0)</f>
        <v>0</v>
      </c>
      <c r="K44" s="141" t="n">
        <f aca="false">IF(H44="Demi-journée ",IF(B44="Lu",$J$5,IF(B44="Ma",$J$6,IF(B44="Me",$J$7,IF(B44="Je",$L$5,IF(B44="Ve",$L$6,IF(B44="Sa",$L$7,IF(B44="Di",$L$8,)))))))/2,0)+IF(H44="Journée entière",IF(B44="Lu",$J$5,IF(B44="Ma",$J$6,IF(B44="Me",$J$7,IF(B44="Je",$L$5,IF(B44="Ve",$L$6,IF(B44="Sa",$L$7,IF(B44="Di",$L$8,))))))),)+IF(B44="Lu",J44-$J$5,IF(B44="Ma",J44-$J$6,IF(B44="Me",J44-$J$7,IF(B44="Je",J44-$L$5,IF(B44="Ve",J44-$L$6,IF(B44="Sa",J44-$L$7,IF(B44="Di",J44-$L$8,)))))))</f>
        <v>0</v>
      </c>
      <c r="L44" s="142" t="n">
        <f aca="false">L43+K44</f>
        <v>0</v>
      </c>
      <c r="M44" s="143"/>
      <c r="N44" s="144"/>
      <c r="O44" s="144"/>
    </row>
    <row r="45" s="69" customFormat="true" ht="22.5" hidden="false" customHeight="true" outlineLevel="0" collapsed="false">
      <c r="A45" s="148" t="n">
        <v>31</v>
      </c>
      <c r="B45" s="149" t="str">
        <f aca="false">IF(B44="Lu","Ma",IF(B44="Ma","Me", IF(B44="Me","Je", IF(B44="Je","Ve", IF(B44="Ve","Sa", IF(B44="Sa","Di", IF(B44="Di","Lu",)))))))</f>
        <v>Me</v>
      </c>
      <c r="C45" s="150"/>
      <c r="D45" s="150"/>
      <c r="E45" s="150"/>
      <c r="F45" s="151"/>
      <c r="G45" s="152"/>
      <c r="H45" s="150"/>
      <c r="I45" s="95"/>
      <c r="J45" s="153" t="n">
        <f aca="false">(D45-C45-(F45-E45))*24-IF(OR(G45=$N$7,G45=$N$9),-I45,0)-IF(G45=$N$8,I45,0)</f>
        <v>0</v>
      </c>
      <c r="K45" s="154" t="n">
        <f aca="false">IF(H45="Demi-journée ",IF(B45="Lu",$J$5,IF(B45="Ma",$J$6,IF(B45="Me",$J$7,IF(B45="Je",$L$5,IF(B45="Ve",$L$6,IF(B45="Sa",$L$7,IF(B45="Di",$L$8,)))))))/2,0)+IF(H45="Journée entière",IF(B45="Lu",$J$5,IF(B45="Ma",$J$6,IF(B45="Me",$J$7,IF(B45="Je",$L$5,IF(B45="Ve",$L$6,IF(B45="Sa",$L$7,IF(B45="Di",$L$8,))))))),)+IF(B45="Lu",J45-$J$5,IF(B45="Ma",J45-$J$6,IF(B45="Me",J45-$J$7,IF(B45="Je",J45-$L$5,IF(B45="Ve",J45-$L$6,IF(B45="Sa",J45-$L$7,IF(B45="Di",J45-$L$8,)))))))</f>
        <v>0</v>
      </c>
      <c r="L45" s="155" t="n">
        <f aca="false">L44+K45</f>
        <v>0</v>
      </c>
      <c r="M45" s="143"/>
      <c r="N45" s="156"/>
      <c r="O45" s="156"/>
    </row>
    <row r="46" s="69" customFormat="true" ht="22.5" hidden="false" customHeight="true" outlineLevel="0" collapsed="false">
      <c r="A46" s="157"/>
      <c r="B46" s="158"/>
      <c r="C46" s="159"/>
      <c r="D46" s="159"/>
      <c r="E46" s="159"/>
      <c r="F46" s="159"/>
      <c r="G46" s="160"/>
      <c r="H46" s="160"/>
      <c r="I46" s="159"/>
      <c r="J46" s="161"/>
      <c r="K46" s="162"/>
      <c r="L46" s="162"/>
      <c r="M46" s="143"/>
      <c r="N46" s="163"/>
      <c r="O46" s="163"/>
    </row>
    <row r="47" s="69" customFormat="true" ht="20.25" hidden="false" customHeight="false" outlineLevel="0" collapsed="false">
      <c r="A47" s="158"/>
      <c r="B47" s="158"/>
      <c r="C47" s="158"/>
      <c r="D47" s="158"/>
      <c r="E47" s="158"/>
      <c r="F47" s="158"/>
      <c r="G47" s="158"/>
      <c r="H47" s="158"/>
      <c r="I47" s="158"/>
      <c r="J47" s="164"/>
      <c r="K47" s="164"/>
      <c r="L47" s="161"/>
      <c r="M47" s="158"/>
      <c r="N47" s="158"/>
      <c r="O47" s="158"/>
    </row>
    <row r="48" s="69" customFormat="true" ht="20.25" hidden="false" customHeight="false" outlineLevel="0" collapsed="false">
      <c r="A48" s="165" t="s">
        <v>90</v>
      </c>
      <c r="B48" s="158"/>
      <c r="C48" s="158"/>
      <c r="D48" s="158"/>
      <c r="E48" s="158"/>
      <c r="F48" s="158"/>
      <c r="G48" s="158"/>
      <c r="H48" s="158"/>
      <c r="I48" s="158"/>
      <c r="J48" s="164"/>
      <c r="K48" s="164"/>
      <c r="L48" s="166" t="n">
        <f aca="false">L45</f>
        <v>0</v>
      </c>
      <c r="M48" s="158"/>
      <c r="N48" s="158"/>
      <c r="O48" s="158"/>
    </row>
    <row r="49" s="74" customFormat="true" ht="19.5" hidden="false" customHeight="false" outlineLevel="0" collapsed="false">
      <c r="A49" s="167"/>
      <c r="B49" s="143"/>
      <c r="C49" s="143"/>
      <c r="D49" s="143"/>
      <c r="E49" s="143"/>
      <c r="F49" s="143"/>
      <c r="G49" s="143"/>
      <c r="H49" s="143"/>
      <c r="I49" s="143"/>
      <c r="J49" s="132"/>
      <c r="K49" s="132"/>
      <c r="L49" s="162"/>
      <c r="M49" s="143"/>
      <c r="N49" s="143"/>
      <c r="O49" s="143"/>
    </row>
    <row r="50" s="69" customFormat="true" ht="19.5" hidden="false" customHeight="false" outlineLevel="0" collapsed="false">
      <c r="A50" s="158"/>
      <c r="B50" s="158"/>
      <c r="C50" s="158"/>
      <c r="D50" s="158"/>
      <c r="E50" s="158"/>
      <c r="F50" s="158"/>
      <c r="G50" s="158"/>
      <c r="H50" s="158"/>
      <c r="I50" s="158"/>
      <c r="J50" s="164"/>
      <c r="K50" s="164"/>
      <c r="L50" s="164"/>
      <c r="M50" s="158"/>
      <c r="N50" s="158"/>
      <c r="O50" s="158"/>
    </row>
    <row r="51" s="69" customFormat="true" ht="19.5" hidden="false" customHeight="false" outlineLevel="0" collapsed="false">
      <c r="A51" s="165" t="s">
        <v>91</v>
      </c>
      <c r="B51" s="158"/>
      <c r="C51" s="158"/>
      <c r="D51" s="158"/>
      <c r="E51" s="158"/>
      <c r="F51" s="158"/>
      <c r="G51" s="158"/>
      <c r="H51" s="158"/>
      <c r="I51" s="158"/>
      <c r="J51" s="164"/>
      <c r="K51" s="164"/>
      <c r="L51" s="164"/>
      <c r="M51" s="158"/>
      <c r="N51" s="158"/>
      <c r="O51" s="158"/>
    </row>
    <row r="52" s="69" customFormat="true" ht="19.5" hidden="false" customHeight="false" outlineLevel="0" collapsed="false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</row>
    <row r="53" s="69" customFormat="true" ht="19.5" hidden="false" customHeight="false" outlineLevel="0" collapsed="false"/>
    <row r="54" s="69" customFormat="true" ht="19.5" hidden="false" customHeight="false" outlineLevel="0" collapsed="false">
      <c r="A54" s="168"/>
      <c r="B54" s="168"/>
      <c r="C54" s="168"/>
      <c r="D54" s="168"/>
      <c r="E54" s="168"/>
      <c r="F54" s="168"/>
    </row>
    <row r="55" s="69" customFormat="true" ht="19.5" hidden="false" customHeight="false" outlineLevel="0" collapsed="false"/>
    <row r="56" s="69" customFormat="true" ht="19.5" hidden="false" customHeight="false" outlineLevel="0" collapsed="false"/>
    <row r="57" s="69" customFormat="true" ht="19.5" hidden="false" customHeight="false" outlineLevel="0" collapsed="false"/>
    <row r="58" s="69" customFormat="true" ht="19.5" hidden="false" customHeight="false" outlineLevel="0" collapsed="false"/>
    <row r="59" s="69" customFormat="true" ht="19.5" hidden="false" customHeight="false" outlineLevel="0" collapsed="false"/>
    <row r="60" s="69" customFormat="true" ht="19.5" hidden="false" customHeight="false" outlineLevel="0" collapsed="false"/>
    <row r="61" s="69" customFormat="true" ht="19.5" hidden="false" customHeight="false" outlineLevel="0" collapsed="false"/>
    <row r="62" s="69" customFormat="true" ht="19.5" hidden="false" customHeight="false" outlineLevel="0" collapsed="false"/>
    <row r="63" s="69" customFormat="true" ht="19.5" hidden="false" customHeight="false" outlineLevel="0" collapsed="false"/>
    <row r="64" s="69" customFormat="true" ht="19.5" hidden="false" customHeight="false" outlineLevel="0" collapsed="false"/>
    <row r="65" s="69" customFormat="true" ht="19.5" hidden="false" customHeight="false" outlineLevel="0" collapsed="false"/>
    <row r="66" s="69" customFormat="true" ht="19.5" hidden="false" customHeight="false" outlineLevel="0" collapsed="false"/>
    <row r="67" s="69" customFormat="true" ht="19.5" hidden="false" customHeight="false" outlineLevel="0" collapsed="false"/>
    <row r="68" s="69" customFormat="true" ht="19.5" hidden="false" customHeight="false" outlineLevel="0" collapsed="false"/>
    <row r="69" s="69" customFormat="true" ht="19.5" hidden="false" customHeight="false" outlineLevel="0" collapsed="false"/>
    <row r="70" s="69" customFormat="true" ht="19.5" hidden="false" customHeight="false" outlineLevel="0" collapsed="false"/>
    <row r="71" s="69" customFormat="true" ht="19.5" hidden="false" customHeight="false" outlineLevel="0" collapsed="false"/>
    <row r="72" s="69" customFormat="true" ht="19.5" hidden="false" customHeight="false" outlineLevel="0" collapsed="false"/>
    <row r="73" s="69" customFormat="true" ht="19.5" hidden="false" customHeight="false" outlineLevel="0" collapsed="false"/>
    <row r="74" s="69" customFormat="true" ht="19.5" hidden="false" customHeight="false" outlineLevel="0" collapsed="false"/>
    <row r="75" s="69" customFormat="true" ht="19.5" hidden="false" customHeight="false" outlineLevel="0" collapsed="false"/>
    <row r="76" s="69" customFormat="true" ht="19.5" hidden="false" customHeight="false" outlineLevel="0" collapsed="false"/>
  </sheetData>
  <sheetProtection algorithmName="SHA-512" hashValue="U4r15qvXjCHS2r3FmEaETVDy+hkceYLB3kdqE7EBesO8/Ray+cNEvXI5OKuN5WzOT5VEaTwy19kMR/jLcIVqTQ==" saltValue="jrwzBt0OCn5Be2PbMRtXqg==" spinCount="100000" sheet="true" selectLockedCells="true"/>
  <mergeCells count="43">
    <mergeCell ref="A3:F3"/>
    <mergeCell ref="N3:O3"/>
    <mergeCell ref="A5:D5"/>
    <mergeCell ref="E5:F5"/>
    <mergeCell ref="A6:D6"/>
    <mergeCell ref="E6:F6"/>
    <mergeCell ref="A7:D7"/>
    <mergeCell ref="E7:F7"/>
    <mergeCell ref="A8:D8"/>
    <mergeCell ref="E8:F8"/>
    <mergeCell ref="N11:O13"/>
    <mergeCell ref="A13:C13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44:O44"/>
    <mergeCell ref="N45:O45"/>
  </mergeCells>
  <conditionalFormatting sqref="A46:L46">
    <cfRule type="expression" priority="2" aboveAverage="0" equalAverage="0" bottom="0" percent="0" rank="0" text="" dxfId="290">
      <formula>$G46="MU = Mutterschaft"</formula>
    </cfRule>
    <cfRule type="expression" priority="3" aboveAverage="0" equalAverage="0" bottom="0" percent="0" rank="0" text="" dxfId="291">
      <formula>$G46="TK = Tagungen/Kurse"</formula>
    </cfRule>
    <cfRule type="expression" priority="4" aboveAverage="0" equalAverage="0" bottom="0" percent="0" rank="0" text="" dxfId="292">
      <formula>$G46="KO = Kompensation"</formula>
    </cfRule>
    <cfRule type="expression" priority="5" aboveAverage="0" equalAverage="0" bottom="0" percent="0" rank="0" text="" dxfId="293">
      <formula>$G46="BE = Bez. Urlaubstage"</formula>
    </cfRule>
    <cfRule type="expression" priority="6" aboveAverage="0" equalAverage="0" bottom="0" percent="0" rank="0" text="" dxfId="294">
      <formula>$G46="UN = Unfall"</formula>
    </cfRule>
    <cfRule type="expression" priority="7" aboveAverage="0" equalAverage="0" bottom="0" percent="0" rank="0" text="" dxfId="295">
      <formula>$G46="KR = Krankheit"</formula>
    </cfRule>
    <cfRule type="expression" priority="8" aboveAverage="0" equalAverage="0" bottom="0" percent="0" rank="0" text="" dxfId="296">
      <formula>$G46="FT = Feiertag"</formula>
    </cfRule>
    <cfRule type="expression" priority="9" aboveAverage="0" equalAverage="0" bottom="0" percent="0" rank="0" text="" dxfId="297">
      <formula>$G46="FE = Ferien"</formula>
    </cfRule>
  </conditionalFormatting>
  <conditionalFormatting sqref="L48:L49">
    <cfRule type="expression" priority="10" aboveAverage="0" equalAverage="0" bottom="0" percent="0" rank="0" text="" dxfId="298">
      <formula>$G48="MU = Mutterschaft"</formula>
    </cfRule>
    <cfRule type="expression" priority="11" aboveAverage="0" equalAverage="0" bottom="0" percent="0" rank="0" text="" dxfId="299">
      <formula>$G48="TK = Tagungen/Kurse"</formula>
    </cfRule>
    <cfRule type="expression" priority="12" aboveAverage="0" equalAverage="0" bottom="0" percent="0" rank="0" text="" dxfId="300">
      <formula>$G48="KO = Kompensation"</formula>
    </cfRule>
    <cfRule type="expression" priority="13" aboveAverage="0" equalAverage="0" bottom="0" percent="0" rank="0" text="" dxfId="301">
      <formula>$G48="BE = Bez. Urlaubstage"</formula>
    </cfRule>
    <cfRule type="expression" priority="14" aboveAverage="0" equalAverage="0" bottom="0" percent="0" rank="0" text="" dxfId="302">
      <formula>$G48="UN = Unfall"</formula>
    </cfRule>
    <cfRule type="expression" priority="15" aboveAverage="0" equalAverage="0" bottom="0" percent="0" rank="0" text="" dxfId="303">
      <formula>$G48="KR = Krankheit"</formula>
    </cfRule>
    <cfRule type="expression" priority="16" aboveAverage="0" equalAverage="0" bottom="0" percent="0" rank="0" text="" dxfId="304">
      <formula>$G48="FT = Feiertag"</formula>
    </cfRule>
    <cfRule type="expression" priority="17" aboveAverage="0" equalAverage="0" bottom="0" percent="0" rank="0" text="" dxfId="305">
      <formula>$G48="FE = Ferien"</formula>
    </cfRule>
  </conditionalFormatting>
  <conditionalFormatting sqref="L13">
    <cfRule type="expression" priority="18" aboveAverage="0" equalAverage="0" bottom="0" percent="0" rank="0" text="" dxfId="306">
      <formula>$G13="MU = Mutterschaft"</formula>
    </cfRule>
    <cfRule type="expression" priority="19" aboveAverage="0" equalAverage="0" bottom="0" percent="0" rank="0" text="" dxfId="307">
      <formula>$G13="TK = Tagungen/Kurse"</formula>
    </cfRule>
    <cfRule type="expression" priority="20" aboveAverage="0" equalAverage="0" bottom="0" percent="0" rank="0" text="" dxfId="308">
      <formula>$G13="KO = Kompensation"</formula>
    </cfRule>
    <cfRule type="expression" priority="21" aboveAverage="0" equalAverage="0" bottom="0" percent="0" rank="0" text="" dxfId="309">
      <formula>$G13="BE = Bez. Urlaubstage"</formula>
    </cfRule>
    <cfRule type="expression" priority="22" aboveAverage="0" equalAverage="0" bottom="0" percent="0" rank="0" text="" dxfId="310">
      <formula>$G13="UN = Unfall"</formula>
    </cfRule>
    <cfRule type="expression" priority="23" aboveAverage="0" equalAverage="0" bottom="0" percent="0" rank="0" text="" dxfId="311">
      <formula>$G13="KR = Krankheit"</formula>
    </cfRule>
    <cfRule type="expression" priority="24" aboveAverage="0" equalAverage="0" bottom="0" percent="0" rank="0" text="" dxfId="312">
      <formula>$G13="FT = Feiertag"</formula>
    </cfRule>
    <cfRule type="expression" priority="25" aboveAverage="0" equalAverage="0" bottom="0" percent="0" rank="0" text="" dxfId="313">
      <formula>$G13="FE = Ferien"</formula>
    </cfRule>
  </conditionalFormatting>
  <conditionalFormatting sqref="L5:L8">
    <cfRule type="expression" priority="26" aboveAverage="0" equalAverage="0" bottom="0" percent="0" rank="0" text="" dxfId="314">
      <formula>$G5="MU = Mutterschaft"</formula>
    </cfRule>
    <cfRule type="expression" priority="27" aboveAverage="0" equalAverage="0" bottom="0" percent="0" rank="0" text="" dxfId="315">
      <formula>$G5="TK = Tagungen/Kurse"</formula>
    </cfRule>
    <cfRule type="expression" priority="28" aboveAverage="0" equalAverage="0" bottom="0" percent="0" rank="0" text="" dxfId="316">
      <formula>$G5="KO = Kompensation"</formula>
    </cfRule>
    <cfRule type="expression" priority="29" aboveAverage="0" equalAverage="0" bottom="0" percent="0" rank="0" text="" dxfId="317">
      <formula>$G5="BE = Bez. Urlaubstage"</formula>
    </cfRule>
    <cfRule type="expression" priority="30" aboveAverage="0" equalAverage="0" bottom="0" percent="0" rank="0" text="" dxfId="318">
      <formula>$G5="UN = Unfall"</formula>
    </cfRule>
    <cfRule type="expression" priority="31" aboveAverage="0" equalAverage="0" bottom="0" percent="0" rank="0" text="" dxfId="319">
      <formula>$G5="KR = Krankheit"</formula>
    </cfRule>
    <cfRule type="expression" priority="32" aboveAverage="0" equalAverage="0" bottom="0" percent="0" rank="0" text="" dxfId="320">
      <formula>$G5="FT = Feiertag"</formula>
    </cfRule>
    <cfRule type="expression" priority="33" aboveAverage="0" equalAverage="0" bottom="0" percent="0" rank="0" text="" dxfId="321">
      <formula>$G5="FE = Ferien"</formula>
    </cfRule>
  </conditionalFormatting>
  <conditionalFormatting sqref="J5:J7">
    <cfRule type="expression" priority="34" aboveAverage="0" equalAverage="0" bottom="0" percent="0" rank="0" text="" dxfId="322">
      <formula>$G5="MU = Mutterschaft"</formula>
    </cfRule>
    <cfRule type="expression" priority="35" aboveAverage="0" equalAverage="0" bottom="0" percent="0" rank="0" text="" dxfId="323">
      <formula>$G5="TK = Tagungen/Kurse"</formula>
    </cfRule>
    <cfRule type="expression" priority="36" aboveAverage="0" equalAverage="0" bottom="0" percent="0" rank="0" text="" dxfId="324">
      <formula>$G5="KO = Kompensation"</formula>
    </cfRule>
    <cfRule type="expression" priority="37" aboveAverage="0" equalAverage="0" bottom="0" percent="0" rank="0" text="" dxfId="325">
      <formula>$G5="BE = Bez. Urlaubstage"</formula>
    </cfRule>
    <cfRule type="expression" priority="38" aboveAverage="0" equalAverage="0" bottom="0" percent="0" rank="0" text="" dxfId="326">
      <formula>$G5="UN = Unfall"</formula>
    </cfRule>
    <cfRule type="expression" priority="39" aboveAverage="0" equalAverage="0" bottom="0" percent="0" rank="0" text="" dxfId="327">
      <formula>$G5="KR = Krankheit"</formula>
    </cfRule>
    <cfRule type="expression" priority="40" aboveAverage="0" equalAverage="0" bottom="0" percent="0" rank="0" text="" dxfId="328">
      <formula>$G5="FT = Feiertag"</formula>
    </cfRule>
    <cfRule type="expression" priority="41" aboveAverage="0" equalAverage="0" bottom="0" percent="0" rank="0" text="" dxfId="329">
      <formula>$G5="FE = Ferien"</formula>
    </cfRule>
  </conditionalFormatting>
  <conditionalFormatting sqref="A15:L45">
    <cfRule type="expression" priority="42" aboveAverage="0" equalAverage="0" bottom="0" percent="0" rank="0" text="" dxfId="330">
      <formula>$G15="MAT = maternité"</formula>
    </cfRule>
    <cfRule type="expression" priority="43" aboveAverage="0" equalAverage="0" bottom="0" percent="0" rank="0" text="" dxfId="331">
      <formula>$G15="RC = réunions/cours"</formula>
    </cfRule>
    <cfRule type="expression" priority="44" aboveAverage="0" equalAverage="0" bottom="0" percent="0" rank="0" text="" dxfId="332">
      <formula>$G15="CO = compensation"</formula>
    </cfRule>
    <cfRule type="expression" priority="45" aboveAverage="0" equalAverage="0" bottom="0" percent="0" rank="0" text="" dxfId="333">
      <formula>$G15="CP = jours de congé payés"</formula>
    </cfRule>
    <cfRule type="expression" priority="46" aboveAverage="0" equalAverage="0" bottom="0" percent="0" rank="0" text="" dxfId="334">
      <formula>$G15="AC = accident"</formula>
    </cfRule>
    <cfRule type="expression" priority="47" aboveAverage="0" equalAverage="0" bottom="0" percent="0" rank="0" text="" dxfId="335">
      <formula>$G15="MA = maladie"</formula>
    </cfRule>
    <cfRule type="expression" priority="48" aboveAverage="0" equalAverage="0" bottom="0" percent="0" rank="0" text="" dxfId="336">
      <formula>$G15="JF = jour férié"</formula>
    </cfRule>
    <cfRule type="expression" priority="49" aboveAverage="0" equalAverage="0" bottom="0" percent="0" rank="0" text="" dxfId="337">
      <formula>$G15="VA = vacances"</formula>
    </cfRule>
  </conditionalFormatting>
  <conditionalFormatting sqref="A15:L45">
    <cfRule type="expression" priority="50" aboveAverage="0" equalAverage="0" bottom="0" percent="0" rank="0" text="" dxfId="338">
      <formula>$B15="Di"</formula>
    </cfRule>
    <cfRule type="expression" priority="51" aboveAverage="0" equalAverage="0" bottom="0" percent="0" rank="0" text="" dxfId="339">
      <formula>$G15="JL = jour libre hebdomadaire"</formula>
    </cfRule>
    <cfRule type="expression" priority="52" aboveAverage="0" equalAverage="0" bottom="0" percent="0" rank="0" text="" dxfId="340">
      <formula>$G15="AB = absence brève"</formula>
    </cfRule>
  </conditionalFormatting>
  <dataValidations count="6">
    <dataValidation allowBlank="true" operator="between" showDropDown="false" showErrorMessage="true" showInputMessage="true" sqref="G15:G46" type="list">
      <formula1>Legenden</formula1>
      <formula2>0</formula2>
    </dataValidation>
    <dataValidation allowBlank="true" operator="between" showDropDown="false" showErrorMessage="true" showInputMessage="true" sqref="H46" type="list">
      <formula1>IF(ISTEXT(G46)=1,Ferien,0)</formula1>
      <formula2>0</formula2>
    </dataValidation>
    <dataValidation allowBlank="true" operator="between" showDropDown="false" showErrorMessage="true" showInputMessage="true" sqref="I46" type="time">
      <formula1>0</formula1>
      <formula2>0.583333333333333</formula2>
    </dataValidation>
    <dataValidation allowBlank="true" error="Bitte geben Sie die Uhrzeit mit Doppeltpunkt an. Beispiel: 00:00" errorTitle="Ungültiges Format" operator="between" showDropDown="false" showErrorMessage="true" showInputMessage="true" sqref="C15:F45" type="time">
      <formula1>0</formula1>
      <formula2>0.999305555555556</formula2>
    </dataValidation>
    <dataValidation allowBlank="true" errorTitle="Ungültiges Format" operator="between" showDropDown="false" showErrorMessage="true" showInputMessage="true" sqref="I15:I45" type="decimal">
      <formula1>0</formula1>
      <formula2>14</formula2>
    </dataValidation>
    <dataValidation allowBlank="true" operator="between" showDropDown="false" showErrorMessage="true" showInputMessage="true" sqref="H15:H45" type="list">
      <formula1>IF(OR(G15="VA = vacances",G15="JF = jour férié",G15="JL = jour libre hebdomadaire"),Ferien,0)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&amp;RPK Coiffure, Version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76"/>
  <sheetViews>
    <sheetView showFormulas="false" showGridLines="fals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B15" activeCellId="0" sqref="B15"/>
    </sheetView>
  </sheetViews>
  <sheetFormatPr defaultColWidth="11.43359375" defaultRowHeight="15" zeroHeight="false" outlineLevelRow="0" outlineLevelCol="0"/>
  <cols>
    <col collapsed="false" customWidth="true" hidden="false" outlineLevel="0" max="1" min="1" style="49" width="13.14"/>
    <col collapsed="false" customWidth="true" hidden="false" outlineLevel="0" max="2" min="2" style="49" width="14.43"/>
    <col collapsed="false" customWidth="true" hidden="false" outlineLevel="0" max="6" min="3" style="49" width="10.71"/>
    <col collapsed="false" customWidth="true" hidden="false" outlineLevel="0" max="7" min="7" style="49" width="36"/>
    <col collapsed="false" customWidth="true" hidden="false" outlineLevel="0" max="8" min="8" style="49" width="18.85"/>
    <col collapsed="false" customWidth="true" hidden="false" outlineLevel="0" max="9" min="9" style="49" width="22.43"/>
    <col collapsed="false" customWidth="true" hidden="false" outlineLevel="0" max="12" min="10" style="49" width="15.71"/>
    <col collapsed="false" customWidth="true" hidden="false" outlineLevel="0" max="13" min="13" style="49" width="1.71"/>
    <col collapsed="false" customWidth="true" hidden="false" outlineLevel="0" max="15" min="14" style="49" width="35.71"/>
    <col collapsed="false" customWidth="false" hidden="false" outlineLevel="0" max="1024" min="16" style="49" width="11.42"/>
  </cols>
  <sheetData>
    <row r="1" s="57" customFormat="true" ht="24" hidden="false" customHeight="false" outlineLevel="0" collapsed="false">
      <c r="A1" s="55" t="s">
        <v>0</v>
      </c>
      <c r="B1" s="55"/>
      <c r="C1" s="55"/>
      <c r="D1" s="55"/>
      <c r="E1" s="55"/>
      <c r="F1" s="55"/>
      <c r="G1" s="56"/>
      <c r="H1" s="56"/>
      <c r="I1" s="56"/>
      <c r="J1" s="56"/>
      <c r="K1" s="56"/>
      <c r="M1" s="56"/>
      <c r="N1" s="58" t="s">
        <v>38</v>
      </c>
      <c r="O1" s="59" t="n">
        <f aca="false">'Vue d’ensemble'!O1</f>
        <v>2019</v>
      </c>
    </row>
    <row r="2" customFormat="false" ht="6.75" hidden="false" customHeight="true" outlineLevel="0" collapsed="false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1"/>
      <c r="N2" s="61"/>
      <c r="O2" s="62"/>
    </row>
    <row r="3" s="69" customFormat="true" ht="16.5" hidden="false" customHeight="true" outlineLevel="0" collapsed="false">
      <c r="A3" s="63" t="s">
        <v>66</v>
      </c>
      <c r="B3" s="63"/>
      <c r="C3" s="63"/>
      <c r="D3" s="63"/>
      <c r="E3" s="63"/>
      <c r="F3" s="63"/>
      <c r="G3" s="64"/>
      <c r="H3" s="65"/>
      <c r="I3" s="66" t="s">
        <v>67</v>
      </c>
      <c r="J3" s="67" t="s">
        <v>68</v>
      </c>
      <c r="K3" s="68" t="s">
        <v>67</v>
      </c>
      <c r="L3" s="67" t="s">
        <v>68</v>
      </c>
      <c r="M3" s="64"/>
      <c r="N3" s="63" t="s">
        <v>69</v>
      </c>
      <c r="O3" s="63"/>
    </row>
    <row r="4" s="74" customFormat="true" ht="6.75" hidden="false" customHeight="true" outlineLevel="0" collapsed="false">
      <c r="A4" s="70"/>
      <c r="B4" s="64"/>
      <c r="C4" s="64"/>
      <c r="D4" s="71"/>
      <c r="E4" s="64"/>
      <c r="F4" s="71"/>
      <c r="G4" s="64"/>
      <c r="H4" s="64"/>
      <c r="I4" s="72"/>
      <c r="J4" s="64"/>
      <c r="K4" s="73"/>
      <c r="L4" s="71"/>
      <c r="M4" s="64"/>
      <c r="N4" s="70"/>
      <c r="O4" s="71"/>
    </row>
    <row r="5" s="69" customFormat="true" ht="19.5" hidden="false" customHeight="false" outlineLevel="0" collapsed="false">
      <c r="A5" s="75" t="s">
        <v>70</v>
      </c>
      <c r="B5" s="75"/>
      <c r="C5" s="75"/>
      <c r="D5" s="75"/>
      <c r="E5" s="76" t="str">
        <f aca="false">CONCATENATE('Vue d’ensemble'!D5," ",'Vue d’ensemble'!D4)</f>
        <v>Marie Modèle</v>
      </c>
      <c r="F5" s="76"/>
      <c r="G5" s="77"/>
      <c r="I5" s="78" t="s">
        <v>71</v>
      </c>
      <c r="J5" s="79" t="n">
        <v>0</v>
      </c>
      <c r="K5" s="80" t="s">
        <v>72</v>
      </c>
      <c r="L5" s="81" t="n">
        <v>0</v>
      </c>
      <c r="M5" s="74"/>
      <c r="N5" s="82" t="s">
        <v>45</v>
      </c>
      <c r="O5" s="83" t="s">
        <v>52</v>
      </c>
    </row>
    <row r="6" s="69" customFormat="true" ht="20.25" hidden="false" customHeight="false" outlineLevel="0" collapsed="false">
      <c r="A6" s="75" t="s">
        <v>12</v>
      </c>
      <c r="B6" s="75"/>
      <c r="C6" s="75"/>
      <c r="D6" s="75"/>
      <c r="E6" s="84" t="n">
        <f aca="false">'Vue d’ensemble'!J9</f>
        <v>100</v>
      </c>
      <c r="F6" s="84"/>
      <c r="G6" s="77"/>
      <c r="I6" s="78" t="s">
        <v>73</v>
      </c>
      <c r="J6" s="79" t="n">
        <v>0</v>
      </c>
      <c r="K6" s="80" t="s">
        <v>74</v>
      </c>
      <c r="L6" s="81" t="n">
        <v>0</v>
      </c>
      <c r="M6" s="74"/>
      <c r="N6" s="85" t="s">
        <v>46</v>
      </c>
      <c r="O6" s="86" t="s">
        <v>61</v>
      </c>
    </row>
    <row r="7" s="69" customFormat="true" ht="19.5" hidden="false" customHeight="false" outlineLevel="0" collapsed="false">
      <c r="A7" s="75" t="s">
        <v>75</v>
      </c>
      <c r="B7" s="75"/>
      <c r="C7" s="75"/>
      <c r="D7" s="75"/>
      <c r="E7" s="87" t="n">
        <f aca="false">SUM(J5:J7,L5:L8)</f>
        <v>0</v>
      </c>
      <c r="F7" s="87"/>
      <c r="G7" s="77"/>
      <c r="I7" s="78" t="s">
        <v>76</v>
      </c>
      <c r="J7" s="79" t="n">
        <v>0</v>
      </c>
      <c r="K7" s="80" t="s">
        <v>77</v>
      </c>
      <c r="L7" s="81" t="n">
        <v>0</v>
      </c>
      <c r="M7" s="74"/>
      <c r="N7" s="88" t="s">
        <v>48</v>
      </c>
      <c r="O7" s="89" t="s">
        <v>58</v>
      </c>
    </row>
    <row r="8" s="69" customFormat="true" ht="20.25" hidden="false" customHeight="false" outlineLevel="0" collapsed="false">
      <c r="A8" s="90" t="s">
        <v>14</v>
      </c>
      <c r="B8" s="90"/>
      <c r="C8" s="90"/>
      <c r="D8" s="90"/>
      <c r="E8" s="91" t="str">
        <f aca="false">'Vue d’ensemble'!J11</f>
        <v>variable</v>
      </c>
      <c r="F8" s="91"/>
      <c r="G8" s="77"/>
      <c r="H8" s="77"/>
      <c r="I8" s="92"/>
      <c r="J8" s="93"/>
      <c r="K8" s="94" t="s">
        <v>78</v>
      </c>
      <c r="L8" s="95" t="n">
        <v>0</v>
      </c>
      <c r="M8" s="74"/>
      <c r="N8" s="96" t="s">
        <v>63</v>
      </c>
      <c r="O8" s="97" t="s">
        <v>65</v>
      </c>
    </row>
    <row r="9" s="69" customFormat="true" ht="20.25" hidden="false" customHeight="false" outlineLevel="0" collapsed="false">
      <c r="M9" s="74"/>
      <c r="N9" s="98" t="s">
        <v>50</v>
      </c>
      <c r="O9" s="99" t="s">
        <v>55</v>
      </c>
    </row>
    <row r="10" s="74" customFormat="true" ht="6.75" hidden="false" customHeight="true" outlineLevel="0" collapsed="false">
      <c r="A10" s="100"/>
      <c r="B10" s="100"/>
      <c r="C10" s="101"/>
      <c r="D10" s="101"/>
      <c r="E10" s="102"/>
      <c r="F10" s="102"/>
      <c r="G10" s="102"/>
      <c r="H10" s="102"/>
      <c r="J10" s="102"/>
    </row>
    <row r="11" s="111" customFormat="true" ht="44.25" hidden="false" customHeight="true" outlineLevel="0" collapsed="false">
      <c r="A11" s="103" t="s">
        <v>79</v>
      </c>
      <c r="B11" s="104" t="s">
        <v>67</v>
      </c>
      <c r="C11" s="104" t="s">
        <v>80</v>
      </c>
      <c r="D11" s="104" t="s">
        <v>81</v>
      </c>
      <c r="E11" s="105" t="s">
        <v>82</v>
      </c>
      <c r="F11" s="106" t="s">
        <v>83</v>
      </c>
      <c r="G11" s="103" t="s">
        <v>84</v>
      </c>
      <c r="H11" s="105" t="s">
        <v>85</v>
      </c>
      <c r="I11" s="106" t="s">
        <v>86</v>
      </c>
      <c r="J11" s="107" t="s">
        <v>87</v>
      </c>
      <c r="K11" s="105" t="s">
        <v>88</v>
      </c>
      <c r="L11" s="108" t="s">
        <v>28</v>
      </c>
      <c r="M11" s="109"/>
      <c r="N11" s="110" t="s">
        <v>29</v>
      </c>
      <c r="O11" s="110"/>
    </row>
    <row r="12" s="109" customFormat="true" ht="6.75" hidden="false" customHeight="true" outlineLevel="0" collapsed="false">
      <c r="A12" s="112"/>
      <c r="E12" s="100"/>
      <c r="F12" s="113"/>
      <c r="G12" s="114"/>
      <c r="H12" s="100"/>
      <c r="I12" s="115"/>
      <c r="J12" s="116"/>
      <c r="K12" s="117"/>
      <c r="L12" s="118"/>
      <c r="N12" s="110"/>
      <c r="O12" s="110"/>
    </row>
    <row r="13" s="69" customFormat="true" ht="22.5" hidden="false" customHeight="true" outlineLevel="0" collapsed="false">
      <c r="A13" s="119" t="s">
        <v>89</v>
      </c>
      <c r="B13" s="119"/>
      <c r="C13" s="119"/>
      <c r="D13" s="120"/>
      <c r="E13" s="120"/>
      <c r="F13" s="121"/>
      <c r="G13" s="122"/>
      <c r="H13" s="123"/>
      <c r="I13" s="121"/>
      <c r="J13" s="124"/>
      <c r="K13" s="125"/>
      <c r="L13" s="126" t="n">
        <f aca="false">Juillet!L48</f>
        <v>0</v>
      </c>
      <c r="M13" s="74"/>
      <c r="N13" s="110"/>
      <c r="O13" s="110"/>
    </row>
    <row r="14" s="74" customFormat="true" ht="6.75" hidden="false" customHeight="true" outlineLevel="0" collapsed="false">
      <c r="A14" s="127"/>
      <c r="E14" s="101"/>
      <c r="F14" s="128"/>
      <c r="G14" s="129"/>
      <c r="H14" s="130"/>
      <c r="I14" s="71"/>
      <c r="J14" s="131"/>
      <c r="K14" s="132"/>
      <c r="L14" s="133"/>
      <c r="N14" s="70"/>
      <c r="O14" s="71"/>
    </row>
    <row r="15" s="69" customFormat="true" ht="22.5" hidden="false" customHeight="true" outlineLevel="0" collapsed="false">
      <c r="A15" s="134" t="n">
        <v>1</v>
      </c>
      <c r="B15" s="169" t="str">
        <f aca="false">IF(Juillet!B45="Lu","Ma",IF(Juillet!B45="Ma","Me", IF(Juillet!B45="Me","Je", IF(Juillet!B45="Je","Ve", IF(Juillet!B45="Ve","Sa", IF(Juillet!B45="Sa","Di", IF(Juillet!B45="Di","Lu",)))))))</f>
        <v>Je</v>
      </c>
      <c r="C15" s="136"/>
      <c r="D15" s="136"/>
      <c r="E15" s="136"/>
      <c r="F15" s="137"/>
      <c r="G15" s="138"/>
      <c r="H15" s="136"/>
      <c r="I15" s="139"/>
      <c r="J15" s="140" t="n">
        <f aca="false">(D15-C15-(F15-E15))*24-IF(OR(G15=$N$7,G15=$N$9),-I15,0)-IF(G15=$N$8,I15,0)</f>
        <v>0</v>
      </c>
      <c r="K15" s="141" t="n">
        <f aca="false">IF(H15="Demi-journée ",IF(B15="Lu",$J$5,IF(B15="Ma",$J$6,IF(B15="Me",$J$7,IF(B15="Je",$L$5,IF(B15="Ve",$L$6,IF(B15="Sa",$L$7,IF(B15="Di",$L$8,)))))))/2,0)+IF(H15="Journée entière",IF(B15="Lu",$J$5,IF(B15="Ma",$J$6,IF(B15="Me",$J$7,IF(B15="Je",$L$5,IF(B15="Ve",$L$6,IF(B15="Sa",$L$7,IF(B15="Di",$L$8,))))))),)+IF(B15="Lu",J15-$J$5,IF(B15="Ma",J15-$J$6,IF(B15="Me",J15-$J$7,IF(B15="Je",J15-$L$5,IF(B15="Ve",J15-$L$6,IF(B15="Sa",J15-$L$7,IF(B15="Di",J15-$L$8,)))))))</f>
        <v>0</v>
      </c>
      <c r="L15" s="142" t="n">
        <f aca="false">L13+K15</f>
        <v>0</v>
      </c>
      <c r="M15" s="143"/>
      <c r="N15" s="144"/>
      <c r="O15" s="144"/>
    </row>
    <row r="16" s="69" customFormat="true" ht="22.5" hidden="false" customHeight="true" outlineLevel="0" collapsed="false">
      <c r="A16" s="134" t="n">
        <v>2</v>
      </c>
      <c r="B16" s="145" t="str">
        <f aca="false">IF(B15="Lu","Ma",IF(B15="Ma","Me", IF(B15="Me","Je", IF(B15="Je","Ve", IF(B15="Ve","Sa", IF(B15="Sa","Di", IF(B15="Di","Lu",)))))))</f>
        <v>Ve</v>
      </c>
      <c r="C16" s="136"/>
      <c r="D16" s="136"/>
      <c r="E16" s="136"/>
      <c r="F16" s="137"/>
      <c r="G16" s="138"/>
      <c r="H16" s="136"/>
      <c r="I16" s="139"/>
      <c r="J16" s="140" t="n">
        <f aca="false">(D16-C16-(F16-E16))*24-IF(OR(G16=$N$7,G16=$N$9),-I16,0)-IF(G16=$N$8,I16,0)</f>
        <v>0</v>
      </c>
      <c r="K16" s="141" t="n">
        <f aca="false">IF(H16="Demi-journée ",IF(B16="Lu",$J$5,IF(B16="Ma",$J$6,IF(B16="Me",$J$7,IF(B16="Je",$L$5,IF(B16="Ve",$L$6,IF(B16="Sa",$L$7,IF(B16="Di",$L$8,)))))))/2,0)+IF(H16="Journée entière",IF(B16="Lu",$J$5,IF(B16="Ma",$J$6,IF(B16="Me",$J$7,IF(B16="Je",$L$5,IF(B16="Ve",$L$6,IF(B16="Sa",$L$7,IF(B16="Di",$L$8,))))))),)+IF(B16="Lu",J16-$J$5,IF(B16="Ma",J16-$J$6,IF(B16="Me",J16-$J$7,IF(B16="Je",J16-$L$5,IF(B16="Ve",J16-$L$6,IF(B16="Sa",J16-$L$7,IF(B16="Di",J16-$L$8,)))))))</f>
        <v>0</v>
      </c>
      <c r="L16" s="142" t="n">
        <f aca="false">L15+K16</f>
        <v>0</v>
      </c>
      <c r="M16" s="143"/>
      <c r="N16" s="144"/>
      <c r="O16" s="144"/>
    </row>
    <row r="17" s="69" customFormat="true" ht="22.5" hidden="false" customHeight="true" outlineLevel="0" collapsed="false">
      <c r="A17" s="134" t="n">
        <v>3</v>
      </c>
      <c r="B17" s="145" t="str">
        <f aca="false">IF(B16="Lu","Ma",IF(B16="Ma","Me", IF(B16="Me","Je", IF(B16="Je","Ve", IF(B16="Ve","Sa", IF(B16="Sa","Di", IF(B16="Di","Lu",)))))))</f>
        <v>Sa</v>
      </c>
      <c r="C17" s="136"/>
      <c r="D17" s="136"/>
      <c r="E17" s="136"/>
      <c r="F17" s="137"/>
      <c r="G17" s="138"/>
      <c r="H17" s="136"/>
      <c r="I17" s="139"/>
      <c r="J17" s="140" t="n">
        <f aca="false">(D17-C17-(F17-E17))*24-IF(OR(G17=$N$7,G17=$N$9),-I17,0)-IF(G17=$N$8,I17,0)</f>
        <v>0</v>
      </c>
      <c r="K17" s="141" t="n">
        <f aca="false">IF(H17="Demi-journée ",IF(B17="Lu",$J$5,IF(B17="Ma",$J$6,IF(B17="Me",$J$7,IF(B17="Je",$L$5,IF(B17="Ve",$L$6,IF(B17="Sa",$L$7,IF(B17="Di",$L$8,)))))))/2,0)+IF(H17="Journée entière",IF(B17="Lu",$J$5,IF(B17="Ma",$J$6,IF(B17="Me",$J$7,IF(B17="Je",$L$5,IF(B17="Ve",$L$6,IF(B17="Sa",$L$7,IF(B17="Di",$L$8,))))))),)+IF(B17="Lu",J17-$J$5,IF(B17="Ma",J17-$J$6,IF(B17="Me",J17-$J$7,IF(B17="Je",J17-$L$5,IF(B17="Ve",J17-$L$6,IF(B17="Sa",J17-$L$7,IF(B17="Di",J17-$L$8,)))))))</f>
        <v>0</v>
      </c>
      <c r="L17" s="142" t="n">
        <f aca="false">L16+K17</f>
        <v>0</v>
      </c>
      <c r="M17" s="143"/>
      <c r="N17" s="144"/>
      <c r="O17" s="144"/>
    </row>
    <row r="18" s="69" customFormat="true" ht="22.5" hidden="false" customHeight="true" outlineLevel="0" collapsed="false">
      <c r="A18" s="134" t="n">
        <v>4</v>
      </c>
      <c r="B18" s="145" t="str">
        <f aca="false">IF(B17="Lu","Ma",IF(B17="Ma","Me", IF(B17="Me","Je", IF(B17="Je","Ve", IF(B17="Ve","Sa", IF(B17="Sa","Di", IF(B17="Di","Lu",)))))))</f>
        <v>Di</v>
      </c>
      <c r="C18" s="136"/>
      <c r="D18" s="136"/>
      <c r="E18" s="136"/>
      <c r="F18" s="137"/>
      <c r="G18" s="138"/>
      <c r="H18" s="136"/>
      <c r="I18" s="139"/>
      <c r="J18" s="140" t="n">
        <f aca="false">(D18-C18-(F18-E18))*24-IF(OR(G18=$N$7,G18=$N$9),-I18,0)-IF(G18=$N$8,I18,0)</f>
        <v>0</v>
      </c>
      <c r="K18" s="141" t="n">
        <f aca="false">IF(H18="Demi-journée ",IF(B18="Lu",$J$5,IF(B18="Ma",$J$6,IF(B18="Me",$J$7,IF(B18="Je",$L$5,IF(B18="Ve",$L$6,IF(B18="Sa",$L$7,IF(B18="Di",$L$8,)))))))/2,0)+IF(H18="Journée entière",IF(B18="Lu",$J$5,IF(B18="Ma",$J$6,IF(B18="Me",$J$7,IF(B18="Je",$L$5,IF(B18="Ve",$L$6,IF(B18="Sa",$L$7,IF(B18="Di",$L$8,))))))),)+IF(B18="Lu",J18-$J$5,IF(B18="Ma",J18-$J$6,IF(B18="Me",J18-$J$7,IF(B18="Je",J18-$L$5,IF(B18="Ve",J18-$L$6,IF(B18="Sa",J18-$L$7,IF(B18="Di",J18-$L$8,)))))))</f>
        <v>0</v>
      </c>
      <c r="L18" s="142" t="n">
        <f aca="false">L17+K18</f>
        <v>0</v>
      </c>
      <c r="M18" s="143"/>
      <c r="N18" s="144"/>
      <c r="O18" s="144"/>
    </row>
    <row r="19" s="69" customFormat="true" ht="22.5" hidden="false" customHeight="true" outlineLevel="0" collapsed="false">
      <c r="A19" s="134" t="n">
        <v>5</v>
      </c>
      <c r="B19" s="145" t="str">
        <f aca="false">IF(B18="Lu","Ma",IF(B18="Ma","Me", IF(B18="Me","Je", IF(B18="Je","Ve", IF(B18="Ve","Sa", IF(B18="Sa","Di", IF(B18="Di","Lu",)))))))</f>
        <v>Lu</v>
      </c>
      <c r="C19" s="136"/>
      <c r="D19" s="136"/>
      <c r="E19" s="136"/>
      <c r="F19" s="137"/>
      <c r="G19" s="138"/>
      <c r="H19" s="136"/>
      <c r="I19" s="139"/>
      <c r="J19" s="140" t="n">
        <f aca="false">(D19-C19-(F19-E19))*24-IF(OR(G19=$N$7,G19=$N$9),-I19,0)-IF(G19=$N$8,I19,0)</f>
        <v>0</v>
      </c>
      <c r="K19" s="141" t="n">
        <f aca="false">IF(H19="Demi-journée ",IF(B19="Lu",$J$5,IF(B19="Ma",$J$6,IF(B19="Me",$J$7,IF(B19="Je",$L$5,IF(B19="Ve",$L$6,IF(B19="Sa",$L$7,IF(B19="Di",$L$8,)))))))/2,0)+IF(H19="Journée entière",IF(B19="Lu",$J$5,IF(B19="Ma",$J$6,IF(B19="Me",$J$7,IF(B19="Je",$L$5,IF(B19="Ve",$L$6,IF(B19="Sa",$L$7,IF(B19="Di",$L$8,))))))),)+IF(B19="Lu",J19-$J$5,IF(B19="Ma",J19-$J$6,IF(B19="Me",J19-$J$7,IF(B19="Je",J19-$L$5,IF(B19="Ve",J19-$L$6,IF(B19="Sa",J19-$L$7,IF(B19="Di",J19-$L$8,)))))))</f>
        <v>0</v>
      </c>
      <c r="L19" s="142" t="n">
        <f aca="false">L18+K19</f>
        <v>0</v>
      </c>
      <c r="M19" s="143"/>
      <c r="N19" s="144"/>
      <c r="O19" s="144"/>
    </row>
    <row r="20" s="69" customFormat="true" ht="22.5" hidden="false" customHeight="true" outlineLevel="0" collapsed="false">
      <c r="A20" s="134" t="n">
        <v>6</v>
      </c>
      <c r="B20" s="145" t="str">
        <f aca="false">IF(B19="Lu","Ma",IF(B19="Ma","Me", IF(B19="Me","Je", IF(B19="Je","Ve", IF(B19="Ve","Sa", IF(B19="Sa","Di", IF(B19="Di","Lu",)))))))</f>
        <v>Ma</v>
      </c>
      <c r="C20" s="136"/>
      <c r="D20" s="136"/>
      <c r="E20" s="136"/>
      <c r="F20" s="137"/>
      <c r="G20" s="138"/>
      <c r="H20" s="136"/>
      <c r="I20" s="139"/>
      <c r="J20" s="140" t="n">
        <f aca="false">(D20-C20-(F20-E20))*24-IF(OR(G20=$N$7,G20=$N$9),-I20,0)-IF(G20=$N$8,I20,0)</f>
        <v>0</v>
      </c>
      <c r="K20" s="141" t="n">
        <f aca="false">IF(H20="Demi-journée ",IF(B20="Lu",$J$5,IF(B20="Ma",$J$6,IF(B20="Me",$J$7,IF(B20="Je",$L$5,IF(B20="Ve",$L$6,IF(B20="Sa",$L$7,IF(B20="Di",$L$8,)))))))/2,0)+IF(H20="Journée entière",IF(B20="Lu",$J$5,IF(B20="Ma",$J$6,IF(B20="Me",$J$7,IF(B20="Je",$L$5,IF(B20="Ve",$L$6,IF(B20="Sa",$L$7,IF(B20="Di",$L$8,))))))),)+IF(B20="Lu",J20-$J$5,IF(B20="Ma",J20-$J$6,IF(B20="Me",J20-$J$7,IF(B20="Je",J20-$L$5,IF(B20="Ve",J20-$L$6,IF(B20="Sa",J20-$L$7,IF(B20="Di",J20-$L$8,)))))))</f>
        <v>0</v>
      </c>
      <c r="L20" s="142" t="n">
        <f aca="false">L19+K20</f>
        <v>0</v>
      </c>
      <c r="M20" s="143"/>
      <c r="N20" s="144"/>
      <c r="O20" s="144"/>
    </row>
    <row r="21" s="69" customFormat="true" ht="22.5" hidden="false" customHeight="true" outlineLevel="0" collapsed="false">
      <c r="A21" s="134" t="n">
        <v>7</v>
      </c>
      <c r="B21" s="145" t="str">
        <f aca="false">IF(B20="Lu","Ma",IF(B20="Ma","Me", IF(B20="Me","Je", IF(B20="Je","Ve", IF(B20="Ve","Sa", IF(B20="Sa","Di", IF(B20="Di","Lu",)))))))</f>
        <v>Me</v>
      </c>
      <c r="C21" s="136"/>
      <c r="D21" s="136"/>
      <c r="E21" s="136"/>
      <c r="F21" s="137"/>
      <c r="G21" s="138"/>
      <c r="H21" s="136"/>
      <c r="I21" s="139"/>
      <c r="J21" s="140" t="n">
        <f aca="false">(D21-C21-(F21-E21))*24-IF(OR(G21=$N$7,G21=$N$9),-I21,0)-IF(G21=$N$8,I21,0)</f>
        <v>0</v>
      </c>
      <c r="K21" s="141" t="n">
        <f aca="false">IF(H21="Demi-journée ",IF(B21="Lu",$J$5,IF(B21="Ma",$J$6,IF(B21="Me",$J$7,IF(B21="Je",$L$5,IF(B21="Ve",$L$6,IF(B21="Sa",$L$7,IF(B21="Di",$L$8,)))))))/2,0)+IF(H21="Journée entière",IF(B21="Lu",$J$5,IF(B21="Ma",$J$6,IF(B21="Me",$J$7,IF(B21="Je",$L$5,IF(B21="Ve",$L$6,IF(B21="Sa",$L$7,IF(B21="Di",$L$8,))))))),)+IF(B21="Lu",J21-$J$5,IF(B21="Ma",J21-$J$6,IF(B21="Me",J21-$J$7,IF(B21="Je",J21-$L$5,IF(B21="Ve",J21-$L$6,IF(B21="Sa",J21-$L$7,IF(B21="Di",J21-$L$8,)))))))</f>
        <v>0</v>
      </c>
      <c r="L21" s="142" t="n">
        <f aca="false">L20+K21</f>
        <v>0</v>
      </c>
      <c r="M21" s="143"/>
      <c r="N21" s="144"/>
      <c r="O21" s="144"/>
    </row>
    <row r="22" s="69" customFormat="true" ht="22.5" hidden="false" customHeight="true" outlineLevel="0" collapsed="false">
      <c r="A22" s="134" t="n">
        <v>8</v>
      </c>
      <c r="B22" s="145" t="str">
        <f aca="false">IF(B21="Lu","Ma",IF(B21="Ma","Me", IF(B21="Me","Je", IF(B21="Je","Ve", IF(B21="Ve","Sa", IF(B21="Sa","Di", IF(B21="Di","Lu",)))))))</f>
        <v>Je</v>
      </c>
      <c r="C22" s="136"/>
      <c r="D22" s="136"/>
      <c r="E22" s="136"/>
      <c r="F22" s="137"/>
      <c r="G22" s="138"/>
      <c r="H22" s="136"/>
      <c r="I22" s="139"/>
      <c r="J22" s="140" t="n">
        <f aca="false">(D22-C22-(F22-E22))*24-IF(OR(G22=$N$7,G22=$N$9),-I22,0)-IF(G22=$N$8,I22,0)</f>
        <v>0</v>
      </c>
      <c r="K22" s="141" t="n">
        <f aca="false">IF(H22="Demi-journée ",IF(B22="Lu",$J$5,IF(B22="Ma",$J$6,IF(B22="Me",$J$7,IF(B22="Je",$L$5,IF(B22="Ve",$L$6,IF(B22="Sa",$L$7,IF(B22="Di",$L$8,)))))))/2,0)+IF(H22="Journée entière",IF(B22="Lu",$J$5,IF(B22="Ma",$J$6,IF(B22="Me",$J$7,IF(B22="Je",$L$5,IF(B22="Ve",$L$6,IF(B22="Sa",$L$7,IF(B22="Di",$L$8,))))))),)+IF(B22="Lu",J22-$J$5,IF(B22="Ma",J22-$J$6,IF(B22="Me",J22-$J$7,IF(B22="Je",J22-$L$5,IF(B22="Ve",J22-$L$6,IF(B22="Sa",J22-$L$7,IF(B22="Di",J22-$L$8,)))))))</f>
        <v>0</v>
      </c>
      <c r="L22" s="142" t="n">
        <f aca="false">L21+K22</f>
        <v>0</v>
      </c>
      <c r="M22" s="143"/>
      <c r="N22" s="144"/>
      <c r="O22" s="144"/>
    </row>
    <row r="23" s="69" customFormat="true" ht="22.5" hidden="false" customHeight="true" outlineLevel="0" collapsed="false">
      <c r="A23" s="134" t="n">
        <v>9</v>
      </c>
      <c r="B23" s="145" t="str">
        <f aca="false">IF(B22="Lu","Ma",IF(B22="Ma","Me", IF(B22="Me","Je", IF(B22="Je","Ve", IF(B22="Ve","Sa", IF(B22="Sa","Di", IF(B22="Di","Lu",)))))))</f>
        <v>Ve</v>
      </c>
      <c r="C23" s="136"/>
      <c r="D23" s="136"/>
      <c r="E23" s="136"/>
      <c r="F23" s="137"/>
      <c r="G23" s="138"/>
      <c r="H23" s="136"/>
      <c r="I23" s="139"/>
      <c r="J23" s="140" t="n">
        <f aca="false">(D23-C23-(F23-E23))*24-IF(OR(G23=$N$7,G23=$N$9),-I23,0)-IF(G23=$N$8,I23,0)</f>
        <v>0</v>
      </c>
      <c r="K23" s="141" t="n">
        <f aca="false">IF(H23="Demi-journée ",IF(B23="Lu",$J$5,IF(B23="Ma",$J$6,IF(B23="Me",$J$7,IF(B23="Je",$L$5,IF(B23="Ve",$L$6,IF(B23="Sa",$L$7,IF(B23="Di",$L$8,)))))))/2,0)+IF(H23="Journée entière",IF(B23="Lu",$J$5,IF(B23="Ma",$J$6,IF(B23="Me",$J$7,IF(B23="Je",$L$5,IF(B23="Ve",$L$6,IF(B23="Sa",$L$7,IF(B23="Di",$L$8,))))))),)+IF(B23="Lu",J23-$J$5,IF(B23="Ma",J23-$J$6,IF(B23="Me",J23-$J$7,IF(B23="Je",J23-$L$5,IF(B23="Ve",J23-$L$6,IF(B23="Sa",J23-$L$7,IF(B23="Di",J23-$L$8,)))))))</f>
        <v>0</v>
      </c>
      <c r="L23" s="142" t="n">
        <f aca="false">L22+K23</f>
        <v>0</v>
      </c>
      <c r="M23" s="143"/>
      <c r="N23" s="144"/>
      <c r="O23" s="144"/>
    </row>
    <row r="24" s="69" customFormat="true" ht="22.5" hidden="false" customHeight="true" outlineLevel="0" collapsed="false">
      <c r="A24" s="134" t="n">
        <v>10</v>
      </c>
      <c r="B24" s="145" t="str">
        <f aca="false">IF(B23="Lu","Ma",IF(B23="Ma","Me", IF(B23="Me","Je", IF(B23="Je","Ve", IF(B23="Ve","Sa", IF(B23="Sa","Di", IF(B23="Di","Lu",)))))))</f>
        <v>Sa</v>
      </c>
      <c r="C24" s="136"/>
      <c r="D24" s="136"/>
      <c r="E24" s="136"/>
      <c r="F24" s="137"/>
      <c r="G24" s="138"/>
      <c r="H24" s="136"/>
      <c r="I24" s="139"/>
      <c r="J24" s="140" t="n">
        <f aca="false">(D24-C24-(F24-E24))*24-IF(OR(G24=$N$7,G24=$N$9),-I24,0)-IF(G24=$N$8,I24,0)</f>
        <v>0</v>
      </c>
      <c r="K24" s="141" t="n">
        <f aca="false">IF(H24="Demi-journée ",IF(B24="Lu",$J$5,IF(B24="Ma",$J$6,IF(B24="Me",$J$7,IF(B24="Je",$L$5,IF(B24="Ve",$L$6,IF(B24="Sa",$L$7,IF(B24="Di",$L$8,)))))))/2,0)+IF(H24="Journée entière",IF(B24="Lu",$J$5,IF(B24="Ma",$J$6,IF(B24="Me",$J$7,IF(B24="Je",$L$5,IF(B24="Ve",$L$6,IF(B24="Sa",$L$7,IF(B24="Di",$L$8,))))))),)+IF(B24="Lu",J24-$J$5,IF(B24="Ma",J24-$J$6,IF(B24="Me",J24-$J$7,IF(B24="Je",J24-$L$5,IF(B24="Ve",J24-$L$6,IF(B24="Sa",J24-$L$7,IF(B24="Di",J24-$L$8,)))))))</f>
        <v>0</v>
      </c>
      <c r="L24" s="142" t="n">
        <f aca="false">L23+K24</f>
        <v>0</v>
      </c>
      <c r="M24" s="143"/>
      <c r="N24" s="144"/>
      <c r="O24" s="144"/>
    </row>
    <row r="25" s="69" customFormat="true" ht="22.5" hidden="false" customHeight="true" outlineLevel="0" collapsed="false">
      <c r="A25" s="134" t="n">
        <v>11</v>
      </c>
      <c r="B25" s="145" t="str">
        <f aca="false">IF(B24="Lu","Ma",IF(B24="Ma","Me", IF(B24="Me","Je", IF(B24="Je","Ve", IF(B24="Ve","Sa", IF(B24="Sa","Di", IF(B24="Di","Lu",)))))))</f>
        <v>Di</v>
      </c>
      <c r="C25" s="136"/>
      <c r="D25" s="136"/>
      <c r="E25" s="136"/>
      <c r="F25" s="137"/>
      <c r="G25" s="138"/>
      <c r="H25" s="136"/>
      <c r="I25" s="139"/>
      <c r="J25" s="140" t="n">
        <f aca="false">(D25-C25-(F25-E25))*24-IF(OR(G25=$N$7,G25=$N$9),-I25,0)-IF(G25=$N$8,I25,0)</f>
        <v>0</v>
      </c>
      <c r="K25" s="141" t="n">
        <f aca="false">IF(H25="Demi-journée ",IF(B25="Lu",$J$5,IF(B25="Ma",$J$6,IF(B25="Me",$J$7,IF(B25="Je",$L$5,IF(B25="Ve",$L$6,IF(B25="Sa",$L$7,IF(B25="Di",$L$8,)))))))/2,0)+IF(H25="Journée entière",IF(B25="Lu",$J$5,IF(B25="Ma",$J$6,IF(B25="Me",$J$7,IF(B25="Je",$L$5,IF(B25="Ve",$L$6,IF(B25="Sa",$L$7,IF(B25="Di",$L$8,))))))),)+IF(B25="Lu",J25-$J$5,IF(B25="Ma",J25-$J$6,IF(B25="Me",J25-$J$7,IF(B25="Je",J25-$L$5,IF(B25="Ve",J25-$L$6,IF(B25="Sa",J25-$L$7,IF(B25="Di",J25-$L$8,)))))))</f>
        <v>0</v>
      </c>
      <c r="L25" s="142" t="n">
        <f aca="false">L24+K25</f>
        <v>0</v>
      </c>
      <c r="M25" s="146"/>
      <c r="N25" s="147"/>
      <c r="O25" s="147"/>
    </row>
    <row r="26" s="69" customFormat="true" ht="22.5" hidden="false" customHeight="true" outlineLevel="0" collapsed="false">
      <c r="A26" s="134" t="n">
        <v>12</v>
      </c>
      <c r="B26" s="145" t="str">
        <f aca="false">IF(B25="Lu","Ma",IF(B25="Ma","Me", IF(B25="Me","Je", IF(B25="Je","Ve", IF(B25="Ve","Sa", IF(B25="Sa","Di", IF(B25="Di","Lu",)))))))</f>
        <v>Lu</v>
      </c>
      <c r="C26" s="136"/>
      <c r="D26" s="136"/>
      <c r="E26" s="136"/>
      <c r="F26" s="137"/>
      <c r="G26" s="138"/>
      <c r="H26" s="136"/>
      <c r="I26" s="139"/>
      <c r="J26" s="140" t="n">
        <f aca="false">(D26-C26-(F26-E26))*24-IF(OR(G26=$N$7,G26=$N$9),-I26,0)-IF(G26=$N$8,I26,0)</f>
        <v>0</v>
      </c>
      <c r="K26" s="141" t="n">
        <f aca="false">IF(H26="Demi-journée ",IF(B26="Lu",$J$5,IF(B26="Ma",$J$6,IF(B26="Me",$J$7,IF(B26="Je",$L$5,IF(B26="Ve",$L$6,IF(B26="Sa",$L$7,IF(B26="Di",$L$8,)))))))/2,0)+IF(H26="Journée entière",IF(B26="Lu",$J$5,IF(B26="Ma",$J$6,IF(B26="Me",$J$7,IF(B26="Je",$L$5,IF(B26="Ve",$L$6,IF(B26="Sa",$L$7,IF(B26="Di",$L$8,))))))),)+IF(B26="Lu",J26-$J$5,IF(B26="Ma",J26-$J$6,IF(B26="Me",J26-$J$7,IF(B26="Je",J26-$L$5,IF(B26="Ve",J26-$L$6,IF(B26="Sa",J26-$L$7,IF(B26="Di",J26-$L$8,)))))))</f>
        <v>0</v>
      </c>
      <c r="L26" s="142" t="n">
        <f aca="false">L25+K26</f>
        <v>0</v>
      </c>
      <c r="M26" s="143"/>
      <c r="N26" s="144"/>
      <c r="O26" s="144"/>
    </row>
    <row r="27" s="69" customFormat="true" ht="22.5" hidden="false" customHeight="true" outlineLevel="0" collapsed="false">
      <c r="A27" s="134" t="n">
        <v>13</v>
      </c>
      <c r="B27" s="145" t="str">
        <f aca="false">IF(B26="Lu","Ma",IF(B26="Ma","Me", IF(B26="Me","Je", IF(B26="Je","Ve", IF(B26="Ve","Sa", IF(B26="Sa","Di", IF(B26="Di","Lu",)))))))</f>
        <v>Ma</v>
      </c>
      <c r="C27" s="136"/>
      <c r="D27" s="136"/>
      <c r="E27" s="136"/>
      <c r="F27" s="137"/>
      <c r="G27" s="138"/>
      <c r="H27" s="136"/>
      <c r="I27" s="139"/>
      <c r="J27" s="140" t="n">
        <f aca="false">(D27-C27-(F27-E27))*24-IF(OR(G27=$N$7,G27=$N$9),-I27,0)-IF(G27=$N$8,I27,0)</f>
        <v>0</v>
      </c>
      <c r="K27" s="141" t="n">
        <f aca="false">IF(H27="Demi-journée ",IF(B27="Lu",$J$5,IF(B27="Ma",$J$6,IF(B27="Me",$J$7,IF(B27="Je",$L$5,IF(B27="Ve",$L$6,IF(B27="Sa",$L$7,IF(B27="Di",$L$8,)))))))/2,0)+IF(H27="Journée entière",IF(B27="Lu",$J$5,IF(B27="Ma",$J$6,IF(B27="Me",$J$7,IF(B27="Je",$L$5,IF(B27="Ve",$L$6,IF(B27="Sa",$L$7,IF(B27="Di",$L$8,))))))),)+IF(B27="Lu",J27-$J$5,IF(B27="Ma",J27-$J$6,IF(B27="Me",J27-$J$7,IF(B27="Je",J27-$L$5,IF(B27="Ve",J27-$L$6,IF(B27="Sa",J27-$L$7,IF(B27="Di",J27-$L$8,)))))))</f>
        <v>0</v>
      </c>
      <c r="L27" s="142" t="n">
        <f aca="false">L26+K27</f>
        <v>0</v>
      </c>
      <c r="M27" s="143"/>
      <c r="N27" s="144"/>
      <c r="O27" s="144"/>
    </row>
    <row r="28" s="69" customFormat="true" ht="22.5" hidden="false" customHeight="true" outlineLevel="0" collapsed="false">
      <c r="A28" s="134" t="n">
        <v>14</v>
      </c>
      <c r="B28" s="145" t="str">
        <f aca="false">IF(B27="Lu","Ma",IF(B27="Ma","Me", IF(B27="Me","Je", IF(B27="Je","Ve", IF(B27="Ve","Sa", IF(B27="Sa","Di", IF(B27="Di","Lu",)))))))</f>
        <v>Me</v>
      </c>
      <c r="C28" s="136"/>
      <c r="D28" s="136"/>
      <c r="E28" s="136"/>
      <c r="F28" s="137"/>
      <c r="G28" s="138"/>
      <c r="H28" s="136"/>
      <c r="I28" s="139"/>
      <c r="J28" s="140" t="n">
        <f aca="false">(D28-C28-(F28-E28))*24-IF(OR(G28=$N$7,G28=$N$9),-I28,0)-IF(G28=$N$8,I28,0)</f>
        <v>0</v>
      </c>
      <c r="K28" s="141" t="n">
        <f aca="false">IF(H28="Demi-journée ",IF(B28="Lu",$J$5,IF(B28="Ma",$J$6,IF(B28="Me",$J$7,IF(B28="Je",$L$5,IF(B28="Ve",$L$6,IF(B28="Sa",$L$7,IF(B28="Di",$L$8,)))))))/2,0)+IF(H28="Journée entière",IF(B28="Lu",$J$5,IF(B28="Ma",$J$6,IF(B28="Me",$J$7,IF(B28="Je",$L$5,IF(B28="Ve",$L$6,IF(B28="Sa",$L$7,IF(B28="Di",$L$8,))))))),)+IF(B28="Lu",J28-$J$5,IF(B28="Ma",J28-$J$6,IF(B28="Me",J28-$J$7,IF(B28="Je",J28-$L$5,IF(B28="Ve",J28-$L$6,IF(B28="Sa",J28-$L$7,IF(B28="Di",J28-$L$8,)))))))</f>
        <v>0</v>
      </c>
      <c r="L28" s="142" t="n">
        <f aca="false">L27+K28</f>
        <v>0</v>
      </c>
      <c r="M28" s="143"/>
      <c r="N28" s="144"/>
      <c r="O28" s="144"/>
    </row>
    <row r="29" s="69" customFormat="true" ht="22.5" hidden="false" customHeight="true" outlineLevel="0" collapsed="false">
      <c r="A29" s="134" t="n">
        <v>15</v>
      </c>
      <c r="B29" s="145" t="str">
        <f aca="false">IF(B28="Lu","Ma",IF(B28="Ma","Me", IF(B28="Me","Je", IF(B28="Je","Ve", IF(B28="Ve","Sa", IF(B28="Sa","Di", IF(B28="Di","Lu",)))))))</f>
        <v>Je</v>
      </c>
      <c r="C29" s="136"/>
      <c r="D29" s="136"/>
      <c r="E29" s="136"/>
      <c r="F29" s="137"/>
      <c r="G29" s="138"/>
      <c r="H29" s="136"/>
      <c r="I29" s="139"/>
      <c r="J29" s="140" t="n">
        <f aca="false">(D29-C29-(F29-E29))*24-IF(OR(G29=$N$7,G29=$N$9),-I29,0)-IF(G29=$N$8,I29,0)</f>
        <v>0</v>
      </c>
      <c r="K29" s="141" t="n">
        <f aca="false">IF(H29="Demi-journée ",IF(B29="Lu",$J$5,IF(B29="Ma",$J$6,IF(B29="Me",$J$7,IF(B29="Je",$L$5,IF(B29="Ve",$L$6,IF(B29="Sa",$L$7,IF(B29="Di",$L$8,)))))))/2,0)+IF(H29="Journée entière",IF(B29="Lu",$J$5,IF(B29="Ma",$J$6,IF(B29="Me",$J$7,IF(B29="Je",$L$5,IF(B29="Ve",$L$6,IF(B29="Sa",$L$7,IF(B29="Di",$L$8,))))))),)+IF(B29="Lu",J29-$J$5,IF(B29="Ma",J29-$J$6,IF(B29="Me",J29-$J$7,IF(B29="Je",J29-$L$5,IF(B29="Ve",J29-$L$6,IF(B29="Sa",J29-$L$7,IF(B29="Di",J29-$L$8,)))))))</f>
        <v>0</v>
      </c>
      <c r="L29" s="142" t="n">
        <f aca="false">L28+K29</f>
        <v>0</v>
      </c>
      <c r="M29" s="143"/>
      <c r="N29" s="144"/>
      <c r="O29" s="144"/>
    </row>
    <row r="30" s="69" customFormat="true" ht="22.5" hidden="false" customHeight="true" outlineLevel="0" collapsed="false">
      <c r="A30" s="134" t="n">
        <v>16</v>
      </c>
      <c r="B30" s="145" t="str">
        <f aca="false">IF(B29="Lu","Ma",IF(B29="Ma","Me", IF(B29="Me","Je", IF(B29="Je","Ve", IF(B29="Ve","Sa", IF(B29="Sa","Di", IF(B29="Di","Lu",)))))))</f>
        <v>Ve</v>
      </c>
      <c r="C30" s="136"/>
      <c r="D30" s="136"/>
      <c r="E30" s="136"/>
      <c r="F30" s="137"/>
      <c r="G30" s="138"/>
      <c r="H30" s="136"/>
      <c r="I30" s="139"/>
      <c r="J30" s="140" t="n">
        <f aca="false">(D30-C30-(F30-E30))*24-IF(OR(G30=$N$7,G30=$N$9),-I30,0)-IF(G30=$N$8,I30,0)</f>
        <v>0</v>
      </c>
      <c r="K30" s="141" t="n">
        <f aca="false">IF(H30="Demi-journée ",IF(B30="Lu",$J$5,IF(B30="Ma",$J$6,IF(B30="Me",$J$7,IF(B30="Je",$L$5,IF(B30="Ve",$L$6,IF(B30="Sa",$L$7,IF(B30="Di",$L$8,)))))))/2,0)+IF(H30="Journée entière",IF(B30="Lu",$J$5,IF(B30="Ma",$J$6,IF(B30="Me",$J$7,IF(B30="Je",$L$5,IF(B30="Ve",$L$6,IF(B30="Sa",$L$7,IF(B30="Di",$L$8,))))))),)+IF(B30="Lu",J30-$J$5,IF(B30="Ma",J30-$J$6,IF(B30="Me",J30-$J$7,IF(B30="Je",J30-$L$5,IF(B30="Ve",J30-$L$6,IF(B30="Sa",J30-$L$7,IF(B30="Di",J30-$L$8,)))))))</f>
        <v>0</v>
      </c>
      <c r="L30" s="142" t="n">
        <f aca="false">L29+K30</f>
        <v>0</v>
      </c>
      <c r="M30" s="143"/>
      <c r="N30" s="144"/>
      <c r="O30" s="144"/>
    </row>
    <row r="31" s="69" customFormat="true" ht="22.5" hidden="false" customHeight="true" outlineLevel="0" collapsed="false">
      <c r="A31" s="134" t="n">
        <v>17</v>
      </c>
      <c r="B31" s="145" t="str">
        <f aca="false">IF(B30="Lu","Ma",IF(B30="Ma","Me", IF(B30="Me","Je", IF(B30="Je","Ve", IF(B30="Ve","Sa", IF(B30="Sa","Di", IF(B30="Di","Lu",)))))))</f>
        <v>Sa</v>
      </c>
      <c r="C31" s="136"/>
      <c r="D31" s="136"/>
      <c r="E31" s="136"/>
      <c r="F31" s="137"/>
      <c r="G31" s="138"/>
      <c r="H31" s="136"/>
      <c r="I31" s="139"/>
      <c r="J31" s="140" t="n">
        <f aca="false">(D31-C31-(F31-E31))*24-IF(OR(G31=$N$7,G31=$N$9),-I31,0)-IF(G31=$N$8,I31,0)</f>
        <v>0</v>
      </c>
      <c r="K31" s="141" t="n">
        <f aca="false">IF(H31="Demi-journée ",IF(B31="Lu",$J$5,IF(B31="Ma",$J$6,IF(B31="Me",$J$7,IF(B31="Je",$L$5,IF(B31="Ve",$L$6,IF(B31="Sa",$L$7,IF(B31="Di",$L$8,)))))))/2,0)+IF(H31="Journée entière",IF(B31="Lu",$J$5,IF(B31="Ma",$J$6,IF(B31="Me",$J$7,IF(B31="Je",$L$5,IF(B31="Ve",$L$6,IF(B31="Sa",$L$7,IF(B31="Di",$L$8,))))))),)+IF(B31="Lu",J31-$J$5,IF(B31="Ma",J31-$J$6,IF(B31="Me",J31-$J$7,IF(B31="Je",J31-$L$5,IF(B31="Ve",J31-$L$6,IF(B31="Sa",J31-$L$7,IF(B31="Di",J31-$L$8,)))))))</f>
        <v>0</v>
      </c>
      <c r="L31" s="142" t="n">
        <f aca="false">L30+K31</f>
        <v>0</v>
      </c>
      <c r="M31" s="143"/>
      <c r="N31" s="144"/>
      <c r="O31" s="144"/>
    </row>
    <row r="32" s="69" customFormat="true" ht="22.5" hidden="false" customHeight="true" outlineLevel="0" collapsed="false">
      <c r="A32" s="134" t="n">
        <v>18</v>
      </c>
      <c r="B32" s="145" t="str">
        <f aca="false">IF(B31="Lu","Ma",IF(B31="Ma","Me", IF(B31="Me","Je", IF(B31="Je","Ve", IF(B31="Ve","Sa", IF(B31="Sa","Di", IF(B31="Di","Lu",)))))))</f>
        <v>Di</v>
      </c>
      <c r="C32" s="136"/>
      <c r="D32" s="136"/>
      <c r="E32" s="136"/>
      <c r="F32" s="137"/>
      <c r="G32" s="138"/>
      <c r="H32" s="136"/>
      <c r="I32" s="139"/>
      <c r="J32" s="140" t="n">
        <f aca="false">(D32-C32-(F32-E32))*24-IF(OR(G32=$N$7,G32=$N$9),-I32,0)-IF(G32=$N$8,I32,0)</f>
        <v>0</v>
      </c>
      <c r="K32" s="141" t="n">
        <f aca="false">IF(H32="Demi-journée ",IF(B32="Lu",$J$5,IF(B32="Ma",$J$6,IF(B32="Me",$J$7,IF(B32="Je",$L$5,IF(B32="Ve",$L$6,IF(B32="Sa",$L$7,IF(B32="Di",$L$8,)))))))/2,0)+IF(H32="Journée entière",IF(B32="Lu",$J$5,IF(B32="Ma",$J$6,IF(B32="Me",$J$7,IF(B32="Je",$L$5,IF(B32="Ve",$L$6,IF(B32="Sa",$L$7,IF(B32="Di",$L$8,))))))),)+IF(B32="Lu",J32-$J$5,IF(B32="Ma",J32-$J$6,IF(B32="Me",J32-$J$7,IF(B32="Je",J32-$L$5,IF(B32="Ve",J32-$L$6,IF(B32="Sa",J32-$L$7,IF(B32="Di",J32-$L$8,)))))))</f>
        <v>0</v>
      </c>
      <c r="L32" s="142" t="n">
        <f aca="false">L31+K32</f>
        <v>0</v>
      </c>
      <c r="M32" s="143"/>
      <c r="N32" s="144"/>
      <c r="O32" s="144"/>
    </row>
    <row r="33" s="69" customFormat="true" ht="22.5" hidden="false" customHeight="true" outlineLevel="0" collapsed="false">
      <c r="A33" s="134" t="n">
        <v>19</v>
      </c>
      <c r="B33" s="145" t="str">
        <f aca="false">IF(B32="Lu","Ma",IF(B32="Ma","Me", IF(B32="Me","Je", IF(B32="Je","Ve", IF(B32="Ve","Sa", IF(B32="Sa","Di", IF(B32="Di","Lu",)))))))</f>
        <v>Lu</v>
      </c>
      <c r="C33" s="136"/>
      <c r="D33" s="136"/>
      <c r="E33" s="136"/>
      <c r="F33" s="137"/>
      <c r="G33" s="138"/>
      <c r="H33" s="136"/>
      <c r="I33" s="139"/>
      <c r="J33" s="140" t="n">
        <f aca="false">(D33-C33-(F33-E33))*24-IF(OR(G33=$N$7,G33=$N$9),-I33,0)-IF(G33=$N$8,I33,0)</f>
        <v>0</v>
      </c>
      <c r="K33" s="141" t="n">
        <f aca="false">IF(H33="Demi-journée ",IF(B33="Lu",$J$5,IF(B33="Ma",$J$6,IF(B33="Me",$J$7,IF(B33="Je",$L$5,IF(B33="Ve",$L$6,IF(B33="Sa",$L$7,IF(B33="Di",$L$8,)))))))/2,0)+IF(H33="Journée entière",IF(B33="Lu",$J$5,IF(B33="Ma",$J$6,IF(B33="Me",$J$7,IF(B33="Je",$L$5,IF(B33="Ve",$L$6,IF(B33="Sa",$L$7,IF(B33="Di",$L$8,))))))),)+IF(B33="Lu",J33-$J$5,IF(B33="Ma",J33-$J$6,IF(B33="Me",J33-$J$7,IF(B33="Je",J33-$L$5,IF(B33="Ve",J33-$L$6,IF(B33="Sa",J33-$L$7,IF(B33="Di",J33-$L$8,)))))))</f>
        <v>0</v>
      </c>
      <c r="L33" s="142" t="n">
        <f aca="false">L32+K33</f>
        <v>0</v>
      </c>
      <c r="M33" s="143"/>
      <c r="N33" s="144"/>
      <c r="O33" s="144"/>
    </row>
    <row r="34" s="69" customFormat="true" ht="22.5" hidden="false" customHeight="true" outlineLevel="0" collapsed="false">
      <c r="A34" s="134" t="n">
        <v>20</v>
      </c>
      <c r="B34" s="145" t="str">
        <f aca="false">IF(B33="Lu","Ma",IF(B33="Ma","Me", IF(B33="Me","Je", IF(B33="Je","Ve", IF(B33="Ve","Sa", IF(B33="Sa","Di", IF(B33="Di","Lu",)))))))</f>
        <v>Ma</v>
      </c>
      <c r="C34" s="136"/>
      <c r="D34" s="136"/>
      <c r="E34" s="136"/>
      <c r="F34" s="137"/>
      <c r="G34" s="138"/>
      <c r="H34" s="136"/>
      <c r="I34" s="139"/>
      <c r="J34" s="140" t="n">
        <f aca="false">(D34-C34-(F34-E34))*24-IF(OR(G34=$N$7,G34=$N$9),-I34,0)-IF(G34=$N$8,I34,0)</f>
        <v>0</v>
      </c>
      <c r="K34" s="141" t="n">
        <f aca="false">IF(H34="Demi-journée ",IF(B34="Lu",$J$5,IF(B34="Ma",$J$6,IF(B34="Me",$J$7,IF(B34="Je",$L$5,IF(B34="Ve",$L$6,IF(B34="Sa",$L$7,IF(B34="Di",$L$8,)))))))/2,0)+IF(H34="Journée entière",IF(B34="Lu",$J$5,IF(B34="Ma",$J$6,IF(B34="Me",$J$7,IF(B34="Je",$L$5,IF(B34="Ve",$L$6,IF(B34="Sa",$L$7,IF(B34="Di",$L$8,))))))),)+IF(B34="Lu",J34-$J$5,IF(B34="Ma",J34-$J$6,IF(B34="Me",J34-$J$7,IF(B34="Je",J34-$L$5,IF(B34="Ve",J34-$L$6,IF(B34="Sa",J34-$L$7,IF(B34="Di",J34-$L$8,)))))))</f>
        <v>0</v>
      </c>
      <c r="L34" s="142" t="n">
        <f aca="false">L33+K34</f>
        <v>0</v>
      </c>
      <c r="M34" s="143"/>
      <c r="N34" s="144"/>
      <c r="O34" s="144"/>
    </row>
    <row r="35" s="69" customFormat="true" ht="22.5" hidden="false" customHeight="true" outlineLevel="0" collapsed="false">
      <c r="A35" s="134" t="n">
        <v>21</v>
      </c>
      <c r="B35" s="145" t="str">
        <f aca="false">IF(B34="Lu","Ma",IF(B34="Ma","Me", IF(B34="Me","Je", IF(B34="Je","Ve", IF(B34="Ve","Sa", IF(B34="Sa","Di", IF(B34="Di","Lu",)))))))</f>
        <v>Me</v>
      </c>
      <c r="C35" s="136"/>
      <c r="D35" s="136"/>
      <c r="E35" s="136"/>
      <c r="F35" s="137"/>
      <c r="G35" s="138"/>
      <c r="H35" s="136"/>
      <c r="I35" s="139"/>
      <c r="J35" s="140" t="n">
        <f aca="false">(D35-C35-(F35-E35))*24-IF(OR(G35=$N$7,G35=$N$9),-I35,0)-IF(G35=$N$8,I35,0)</f>
        <v>0</v>
      </c>
      <c r="K35" s="141" t="n">
        <f aca="false">IF(H35="Demi-journée ",IF(B35="Lu",$J$5,IF(B35="Ma",$J$6,IF(B35="Me",$J$7,IF(B35="Je",$L$5,IF(B35="Ve",$L$6,IF(B35="Sa",$L$7,IF(B35="Di",$L$8,)))))))/2,0)+IF(H35="Journée entière",IF(B35="Lu",$J$5,IF(B35="Ma",$J$6,IF(B35="Me",$J$7,IF(B35="Je",$L$5,IF(B35="Ve",$L$6,IF(B35="Sa",$L$7,IF(B35="Di",$L$8,))))))),)+IF(B35="Lu",J35-$J$5,IF(B35="Ma",J35-$J$6,IF(B35="Me",J35-$J$7,IF(B35="Je",J35-$L$5,IF(B35="Ve",J35-$L$6,IF(B35="Sa",J35-$L$7,IF(B35="Di",J35-$L$8,)))))))</f>
        <v>0</v>
      </c>
      <c r="L35" s="142" t="n">
        <f aca="false">L34+K35</f>
        <v>0</v>
      </c>
      <c r="M35" s="143"/>
      <c r="N35" s="144"/>
      <c r="O35" s="144"/>
    </row>
    <row r="36" s="69" customFormat="true" ht="22.5" hidden="false" customHeight="true" outlineLevel="0" collapsed="false">
      <c r="A36" s="134" t="n">
        <v>22</v>
      </c>
      <c r="B36" s="145" t="str">
        <f aca="false">IF(B35="Lu","Ma",IF(B35="Ma","Me", IF(B35="Me","Je", IF(B35="Je","Ve", IF(B35="Ve","Sa", IF(B35="Sa","Di", IF(B35="Di","Lu",)))))))</f>
        <v>Je</v>
      </c>
      <c r="C36" s="136"/>
      <c r="D36" s="136"/>
      <c r="E36" s="136"/>
      <c r="F36" s="137"/>
      <c r="G36" s="138"/>
      <c r="H36" s="136"/>
      <c r="I36" s="139"/>
      <c r="J36" s="140" t="n">
        <f aca="false">(D36-C36-(F36-E36))*24-IF(OR(G36=$N$7,G36=$N$9),-I36,0)-IF(G36=$N$8,I36,0)</f>
        <v>0</v>
      </c>
      <c r="K36" s="141" t="n">
        <f aca="false">IF(H36="Demi-journée ",IF(B36="Lu",$J$5,IF(B36="Ma",$J$6,IF(B36="Me",$J$7,IF(B36="Je",$L$5,IF(B36="Ve",$L$6,IF(B36="Sa",$L$7,IF(B36="Di",$L$8,)))))))/2,0)+IF(H36="Journée entière",IF(B36="Lu",$J$5,IF(B36="Ma",$J$6,IF(B36="Me",$J$7,IF(B36="Je",$L$5,IF(B36="Ve",$L$6,IF(B36="Sa",$L$7,IF(B36="Di",$L$8,))))))),)+IF(B36="Lu",J36-$J$5,IF(B36="Ma",J36-$J$6,IF(B36="Me",J36-$J$7,IF(B36="Je",J36-$L$5,IF(B36="Ve",J36-$L$6,IF(B36="Sa",J36-$L$7,IF(B36="Di",J36-$L$8,)))))))</f>
        <v>0</v>
      </c>
      <c r="L36" s="142" t="n">
        <f aca="false">L35+K36</f>
        <v>0</v>
      </c>
      <c r="M36" s="143"/>
      <c r="N36" s="144"/>
      <c r="O36" s="144"/>
    </row>
    <row r="37" s="69" customFormat="true" ht="22.5" hidden="false" customHeight="true" outlineLevel="0" collapsed="false">
      <c r="A37" s="134" t="n">
        <v>23</v>
      </c>
      <c r="B37" s="145" t="str">
        <f aca="false">IF(B36="Lu","Ma",IF(B36="Ma","Me", IF(B36="Me","Je", IF(B36="Je","Ve", IF(B36="Ve","Sa", IF(B36="Sa","Di", IF(B36="Di","Lu",)))))))</f>
        <v>Ve</v>
      </c>
      <c r="C37" s="136"/>
      <c r="D37" s="136"/>
      <c r="E37" s="136"/>
      <c r="F37" s="137"/>
      <c r="G37" s="138"/>
      <c r="H37" s="136"/>
      <c r="I37" s="139"/>
      <c r="J37" s="140" t="n">
        <f aca="false">(D37-C37-(F37-E37))*24-IF(OR(G37=$N$7,G37=$N$9),-I37,0)-IF(G37=$N$8,I37,0)</f>
        <v>0</v>
      </c>
      <c r="K37" s="141" t="n">
        <f aca="false">IF(H37="Demi-journée ",IF(B37="Lu",$J$5,IF(B37="Ma",$J$6,IF(B37="Me",$J$7,IF(B37="Je",$L$5,IF(B37="Ve",$L$6,IF(B37="Sa",$L$7,IF(B37="Di",$L$8,)))))))/2,0)+IF(H37="Journée entière",IF(B37="Lu",$J$5,IF(B37="Ma",$J$6,IF(B37="Me",$J$7,IF(B37="Je",$L$5,IF(B37="Ve",$L$6,IF(B37="Sa",$L$7,IF(B37="Di",$L$8,))))))),)+IF(B37="Lu",J37-$J$5,IF(B37="Ma",J37-$J$6,IF(B37="Me",J37-$J$7,IF(B37="Je",J37-$L$5,IF(B37="Ve",J37-$L$6,IF(B37="Sa",J37-$L$7,IF(B37="Di",J37-$L$8,)))))))</f>
        <v>0</v>
      </c>
      <c r="L37" s="142" t="n">
        <f aca="false">L36+K37</f>
        <v>0</v>
      </c>
      <c r="M37" s="143"/>
      <c r="N37" s="144"/>
      <c r="O37" s="144"/>
    </row>
    <row r="38" s="69" customFormat="true" ht="22.5" hidden="false" customHeight="true" outlineLevel="0" collapsed="false">
      <c r="A38" s="134" t="n">
        <v>24</v>
      </c>
      <c r="B38" s="145" t="str">
        <f aca="false">IF(B37="Lu","Ma",IF(B37="Ma","Me", IF(B37="Me","Je", IF(B37="Je","Ve", IF(B37="Ve","Sa", IF(B37="Sa","Di", IF(B37="Di","Lu",)))))))</f>
        <v>Sa</v>
      </c>
      <c r="C38" s="136"/>
      <c r="D38" s="136"/>
      <c r="E38" s="136"/>
      <c r="F38" s="137"/>
      <c r="G38" s="138"/>
      <c r="H38" s="136"/>
      <c r="I38" s="139"/>
      <c r="J38" s="140" t="n">
        <f aca="false">(D38-C38-(F38-E38))*24-IF(OR(G38=$N$7,G38=$N$9),-I38,0)-IF(G38=$N$8,I38,0)</f>
        <v>0</v>
      </c>
      <c r="K38" s="141" t="n">
        <f aca="false">IF(H38="Demi-journée ",IF(B38="Lu",$J$5,IF(B38="Ma",$J$6,IF(B38="Me",$J$7,IF(B38="Je",$L$5,IF(B38="Ve",$L$6,IF(B38="Sa",$L$7,IF(B38="Di",$L$8,)))))))/2,0)+IF(H38="Journée entière",IF(B38="Lu",$J$5,IF(B38="Ma",$J$6,IF(B38="Me",$J$7,IF(B38="Je",$L$5,IF(B38="Ve",$L$6,IF(B38="Sa",$L$7,IF(B38="Di",$L$8,))))))),)+IF(B38="Lu",J38-$J$5,IF(B38="Ma",J38-$J$6,IF(B38="Me",J38-$J$7,IF(B38="Je",J38-$L$5,IF(B38="Ve",J38-$L$6,IF(B38="Sa",J38-$L$7,IF(B38="Di",J38-$L$8,)))))))</f>
        <v>0</v>
      </c>
      <c r="L38" s="142" t="n">
        <f aca="false">L37+K38</f>
        <v>0</v>
      </c>
      <c r="M38" s="143"/>
      <c r="N38" s="144"/>
      <c r="O38" s="144"/>
    </row>
    <row r="39" s="69" customFormat="true" ht="22.5" hidden="false" customHeight="true" outlineLevel="0" collapsed="false">
      <c r="A39" s="134" t="n">
        <v>25</v>
      </c>
      <c r="B39" s="145" t="str">
        <f aca="false">IF(B38="Lu","Ma",IF(B38="Ma","Me", IF(B38="Me","Je", IF(B38="Je","Ve", IF(B38="Ve","Sa", IF(B38="Sa","Di", IF(B38="Di","Lu",)))))))</f>
        <v>Di</v>
      </c>
      <c r="C39" s="136"/>
      <c r="D39" s="136"/>
      <c r="E39" s="136"/>
      <c r="F39" s="137"/>
      <c r="G39" s="138"/>
      <c r="H39" s="136"/>
      <c r="I39" s="139"/>
      <c r="J39" s="140" t="n">
        <f aca="false">(D39-C39-(F39-E39))*24-IF(OR(G39=$N$7,G39=$N$9),-I39,0)-IF(G39=$N$8,I39,0)</f>
        <v>0</v>
      </c>
      <c r="K39" s="141" t="n">
        <f aca="false">IF(H39="Demi-journée ",IF(B39="Lu",$J$5,IF(B39="Ma",$J$6,IF(B39="Me",$J$7,IF(B39="Je",$L$5,IF(B39="Ve",$L$6,IF(B39="Sa",$L$7,IF(B39="Di",$L$8,)))))))/2,0)+IF(H39="Journée entière",IF(B39="Lu",$J$5,IF(B39="Ma",$J$6,IF(B39="Me",$J$7,IF(B39="Je",$L$5,IF(B39="Ve",$L$6,IF(B39="Sa",$L$7,IF(B39="Di",$L$8,))))))),)+IF(B39="Lu",J39-$J$5,IF(B39="Ma",J39-$J$6,IF(B39="Me",J39-$J$7,IF(B39="Je",J39-$L$5,IF(B39="Ve",J39-$L$6,IF(B39="Sa",J39-$L$7,IF(B39="Di",J39-$L$8,)))))))</f>
        <v>0</v>
      </c>
      <c r="L39" s="142" t="n">
        <f aca="false">L38+K39</f>
        <v>0</v>
      </c>
      <c r="M39" s="143"/>
      <c r="N39" s="144"/>
      <c r="O39" s="144"/>
    </row>
    <row r="40" s="69" customFormat="true" ht="22.5" hidden="false" customHeight="true" outlineLevel="0" collapsed="false">
      <c r="A40" s="134" t="n">
        <v>26</v>
      </c>
      <c r="B40" s="145" t="str">
        <f aca="false">IF(B39="Lu","Ma",IF(B39="Ma","Me", IF(B39="Me","Je", IF(B39="Je","Ve", IF(B39="Ve","Sa", IF(B39="Sa","Di", IF(B39="Di","Lu",)))))))</f>
        <v>Lu</v>
      </c>
      <c r="C40" s="136"/>
      <c r="D40" s="136"/>
      <c r="E40" s="136"/>
      <c r="F40" s="137"/>
      <c r="G40" s="138"/>
      <c r="H40" s="136"/>
      <c r="I40" s="139"/>
      <c r="J40" s="140" t="n">
        <f aca="false">(D40-C40-(F40-E40))*24-IF(OR(G40=$N$7,G40=$N$9),-I40,0)-IF(G40=$N$8,I40,0)</f>
        <v>0</v>
      </c>
      <c r="K40" s="141" t="n">
        <f aca="false">IF(H40="Demi-journée ",IF(B40="Lu",$J$5,IF(B40="Ma",$J$6,IF(B40="Me",$J$7,IF(B40="Je",$L$5,IF(B40="Ve",$L$6,IF(B40="Sa",$L$7,IF(B40="Di",$L$8,)))))))/2,0)+IF(H40="Journée entière",IF(B40="Lu",$J$5,IF(B40="Ma",$J$6,IF(B40="Me",$J$7,IF(B40="Je",$L$5,IF(B40="Ve",$L$6,IF(B40="Sa",$L$7,IF(B40="Di",$L$8,))))))),)+IF(B40="Lu",J40-$J$5,IF(B40="Ma",J40-$J$6,IF(B40="Me",J40-$J$7,IF(B40="Je",J40-$L$5,IF(B40="Ve",J40-$L$6,IF(B40="Sa",J40-$L$7,IF(B40="Di",J40-$L$8,)))))))</f>
        <v>0</v>
      </c>
      <c r="L40" s="142" t="n">
        <f aca="false">L39+K40</f>
        <v>0</v>
      </c>
      <c r="M40" s="143"/>
      <c r="N40" s="144"/>
      <c r="O40" s="144"/>
    </row>
    <row r="41" s="69" customFormat="true" ht="22.5" hidden="false" customHeight="true" outlineLevel="0" collapsed="false">
      <c r="A41" s="134" t="n">
        <v>27</v>
      </c>
      <c r="B41" s="145" t="str">
        <f aca="false">IF(B40="Lu","Ma",IF(B40="Ma","Me", IF(B40="Me","Je", IF(B40="Je","Ve", IF(B40="Ve","Sa", IF(B40="Sa","Di", IF(B40="Di","Lu",)))))))</f>
        <v>Ma</v>
      </c>
      <c r="C41" s="136"/>
      <c r="D41" s="136"/>
      <c r="E41" s="136"/>
      <c r="F41" s="137"/>
      <c r="G41" s="138"/>
      <c r="H41" s="136"/>
      <c r="I41" s="139"/>
      <c r="J41" s="140" t="n">
        <f aca="false">(D41-C41-(F41-E41))*24-IF(OR(G41=$N$7,G41=$N$9),-I41,0)-IF(G41=$N$8,I41,0)</f>
        <v>0</v>
      </c>
      <c r="K41" s="141" t="n">
        <f aca="false">IF(H41="Demi-journée ",IF(B41="Lu",$J$5,IF(B41="Ma",$J$6,IF(B41="Me",$J$7,IF(B41="Je",$L$5,IF(B41="Ve",$L$6,IF(B41="Sa",$L$7,IF(B41="Di",$L$8,)))))))/2,0)+IF(H41="Journée entière",IF(B41="Lu",$J$5,IF(B41="Ma",$J$6,IF(B41="Me",$J$7,IF(B41="Je",$L$5,IF(B41="Ve",$L$6,IF(B41="Sa",$L$7,IF(B41="Di",$L$8,))))))),)+IF(B41="Lu",J41-$J$5,IF(B41="Ma",J41-$J$6,IF(B41="Me",J41-$J$7,IF(B41="Je",J41-$L$5,IF(B41="Ve",J41-$L$6,IF(B41="Sa",J41-$L$7,IF(B41="Di",J41-$L$8,)))))))</f>
        <v>0</v>
      </c>
      <c r="L41" s="142" t="n">
        <f aca="false">L40+K41</f>
        <v>0</v>
      </c>
      <c r="M41" s="143"/>
      <c r="N41" s="144"/>
      <c r="O41" s="144"/>
    </row>
    <row r="42" s="69" customFormat="true" ht="22.5" hidden="false" customHeight="true" outlineLevel="0" collapsed="false">
      <c r="A42" s="134" t="n">
        <v>28</v>
      </c>
      <c r="B42" s="145" t="str">
        <f aca="false">IF(B41="Lu","Ma",IF(B41="Ma","Me", IF(B41="Me","Je", IF(B41="Je","Ve", IF(B41="Ve","Sa", IF(B41="Sa","Di", IF(B41="Di","Lu",)))))))</f>
        <v>Me</v>
      </c>
      <c r="C42" s="136"/>
      <c r="D42" s="136"/>
      <c r="E42" s="136"/>
      <c r="F42" s="137"/>
      <c r="G42" s="138"/>
      <c r="H42" s="136"/>
      <c r="I42" s="139"/>
      <c r="J42" s="140" t="n">
        <f aca="false">(D42-C42-(F42-E42))*24-IF(OR(G42=$N$7,G42=$N$9),-I42,0)-IF(G42=$N$8,I42,0)</f>
        <v>0</v>
      </c>
      <c r="K42" s="141" t="n">
        <f aca="false">IF(H42="Demi-journée ",IF(B42="Lu",$J$5,IF(B42="Ma",$J$6,IF(B42="Me",$J$7,IF(B42="Je",$L$5,IF(B42="Ve",$L$6,IF(B42="Sa",$L$7,IF(B42="Di",$L$8,)))))))/2,0)+IF(H42="Journée entière",IF(B42="Lu",$J$5,IF(B42="Ma",$J$6,IF(B42="Me",$J$7,IF(B42="Je",$L$5,IF(B42="Ve",$L$6,IF(B42="Sa",$L$7,IF(B42="Di",$L$8,))))))),)+IF(B42="Lu",J42-$J$5,IF(B42="Ma",J42-$J$6,IF(B42="Me",J42-$J$7,IF(B42="Je",J42-$L$5,IF(B42="Ve",J42-$L$6,IF(B42="Sa",J42-$L$7,IF(B42="Di",J42-$L$8,)))))))</f>
        <v>0</v>
      </c>
      <c r="L42" s="142" t="n">
        <f aca="false">L41+K42</f>
        <v>0</v>
      </c>
      <c r="M42" s="143"/>
      <c r="N42" s="144"/>
      <c r="O42" s="144"/>
    </row>
    <row r="43" s="69" customFormat="true" ht="22.5" hidden="false" customHeight="true" outlineLevel="0" collapsed="false">
      <c r="A43" s="134" t="n">
        <v>29</v>
      </c>
      <c r="B43" s="145" t="str">
        <f aca="false">IF(B42="Lu","Ma",IF(B42="Ma","Me", IF(B42="Me","Je", IF(B42="Je","Ve", IF(B42="Ve","Sa", IF(B42="Sa","Di", IF(B42="Di","Lu",)))))))</f>
        <v>Je</v>
      </c>
      <c r="C43" s="136"/>
      <c r="D43" s="136"/>
      <c r="E43" s="136"/>
      <c r="F43" s="137"/>
      <c r="G43" s="138"/>
      <c r="H43" s="136"/>
      <c r="I43" s="139"/>
      <c r="J43" s="140" t="n">
        <f aca="false">(D43-C43-(F43-E43))*24-IF(OR(G43=$N$7,G43=$N$9),-I43,0)-IF(G43=$N$8,I43,0)</f>
        <v>0</v>
      </c>
      <c r="K43" s="141" t="n">
        <f aca="false">IF(H43="Demi-journée ",IF(B43="Lu",$J$5,IF(B43="Ma",$J$6,IF(B43="Me",$J$7,IF(B43="Je",$L$5,IF(B43="Ve",$L$6,IF(B43="Sa",$L$7,IF(B43="Di",$L$8,)))))))/2,0)+IF(H43="Journée entière",IF(B43="Lu",$J$5,IF(B43="Ma",$J$6,IF(B43="Me",$J$7,IF(B43="Je",$L$5,IF(B43="Ve",$L$6,IF(B43="Sa",$L$7,IF(B43="Di",$L$8,))))))),)+IF(B43="Lu",J43-$J$5,IF(B43="Ma",J43-$J$6,IF(B43="Me",J43-$J$7,IF(B43="Je",J43-$L$5,IF(B43="Ve",J43-$L$6,IF(B43="Sa",J43-$L$7,IF(B43="Di",J43-$L$8,)))))))</f>
        <v>0</v>
      </c>
      <c r="L43" s="142" t="n">
        <f aca="false">L42+K43</f>
        <v>0</v>
      </c>
      <c r="M43" s="143"/>
      <c r="N43" s="144"/>
      <c r="O43" s="144"/>
    </row>
    <row r="44" s="69" customFormat="true" ht="22.5" hidden="false" customHeight="true" outlineLevel="0" collapsed="false">
      <c r="A44" s="134" t="n">
        <v>30</v>
      </c>
      <c r="B44" s="145" t="str">
        <f aca="false">IF(B43="Lu","Ma",IF(B43="Ma","Me", IF(B43="Me","Je", IF(B43="Je","Ve", IF(B43="Ve","Sa", IF(B43="Sa","Di", IF(B43="Di","Lu",)))))))</f>
        <v>Ve</v>
      </c>
      <c r="C44" s="136"/>
      <c r="D44" s="136"/>
      <c r="E44" s="136"/>
      <c r="F44" s="137"/>
      <c r="G44" s="138"/>
      <c r="H44" s="136"/>
      <c r="I44" s="139"/>
      <c r="J44" s="140" t="n">
        <f aca="false">(D44-C44-(F44-E44))*24-IF(OR(G44=$N$7,G44=$N$9),-I44,0)-IF(G44=$N$8,I44,0)</f>
        <v>0</v>
      </c>
      <c r="K44" s="141" t="n">
        <f aca="false">IF(H44="Demi-journée ",IF(B44="Lu",$J$5,IF(B44="Ma",$J$6,IF(B44="Me",$J$7,IF(B44="Je",$L$5,IF(B44="Ve",$L$6,IF(B44="Sa",$L$7,IF(B44="Di",$L$8,)))))))/2,0)+IF(H44="Journée entière",IF(B44="Lu",$J$5,IF(B44="Ma",$J$6,IF(B44="Me",$J$7,IF(B44="Je",$L$5,IF(B44="Ve",$L$6,IF(B44="Sa",$L$7,IF(B44="Di",$L$8,))))))),)+IF(B44="Lu",J44-$J$5,IF(B44="Ma",J44-$J$6,IF(B44="Me",J44-$J$7,IF(B44="Je",J44-$L$5,IF(B44="Ve",J44-$L$6,IF(B44="Sa",J44-$L$7,IF(B44="Di",J44-$L$8,)))))))</f>
        <v>0</v>
      </c>
      <c r="L44" s="142" t="n">
        <f aca="false">L43+K44</f>
        <v>0</v>
      </c>
      <c r="M44" s="143"/>
      <c r="N44" s="144"/>
      <c r="O44" s="144"/>
    </row>
    <row r="45" s="69" customFormat="true" ht="22.5" hidden="false" customHeight="true" outlineLevel="0" collapsed="false">
      <c r="A45" s="148" t="n">
        <v>31</v>
      </c>
      <c r="B45" s="149" t="str">
        <f aca="false">IF(B44="Lu","Ma",IF(B44="Ma","Me", IF(B44="Me","Je", IF(B44="Je","Ve", IF(B44="Ve","Sa", IF(B44="Sa","Di", IF(B44="Di","Lu",)))))))</f>
        <v>Sa</v>
      </c>
      <c r="C45" s="150"/>
      <c r="D45" s="150"/>
      <c r="E45" s="150"/>
      <c r="F45" s="151"/>
      <c r="G45" s="152"/>
      <c r="H45" s="150"/>
      <c r="I45" s="95"/>
      <c r="J45" s="153" t="n">
        <f aca="false">(D45-C45-(F45-E45))*24-IF(OR(G45=$N$7,G45=$N$9),-I45,0)-IF(G45=$N$8,I45,0)</f>
        <v>0</v>
      </c>
      <c r="K45" s="154" t="n">
        <f aca="false">IF(H45="Demi-journée ",IF(B45="Lu",$J$5,IF(B45="Ma",$J$6,IF(B45="Me",$J$7,IF(B45="Je",$L$5,IF(B45="Ve",$L$6,IF(B45="Sa",$L$7,IF(B45="Di",$L$8,)))))))/2,0)+IF(H45="Journée entière",IF(B45="Lu",$J$5,IF(B45="Ma",$J$6,IF(B45="Me",$J$7,IF(B45="Je",$L$5,IF(B45="Ve",$L$6,IF(B45="Sa",$L$7,IF(B45="Di",$L$8,))))))),)+IF(B45="Lu",J45-$J$5,IF(B45="Ma",J45-$J$6,IF(B45="Me",J45-$J$7,IF(B45="Je",J45-$L$5,IF(B45="Ve",J45-$L$6,IF(B45="Sa",J45-$L$7,IF(B45="Di",J45-$L$8,)))))))</f>
        <v>0</v>
      </c>
      <c r="L45" s="155" t="n">
        <f aca="false">L44+K45</f>
        <v>0</v>
      </c>
      <c r="M45" s="143"/>
      <c r="N45" s="156"/>
      <c r="O45" s="156"/>
    </row>
    <row r="46" s="69" customFormat="true" ht="22.5" hidden="false" customHeight="true" outlineLevel="0" collapsed="false">
      <c r="A46" s="157"/>
      <c r="B46" s="158"/>
      <c r="C46" s="159"/>
      <c r="D46" s="159"/>
      <c r="E46" s="159"/>
      <c r="F46" s="159"/>
      <c r="G46" s="160"/>
      <c r="H46" s="160"/>
      <c r="I46" s="159"/>
      <c r="J46" s="161"/>
      <c r="K46" s="162"/>
      <c r="L46" s="162"/>
      <c r="M46" s="143"/>
      <c r="N46" s="163"/>
      <c r="O46" s="163"/>
    </row>
    <row r="47" s="69" customFormat="true" ht="20.25" hidden="false" customHeight="false" outlineLevel="0" collapsed="false">
      <c r="A47" s="158"/>
      <c r="B47" s="158"/>
      <c r="C47" s="158"/>
      <c r="D47" s="158"/>
      <c r="E47" s="158"/>
      <c r="F47" s="158"/>
      <c r="G47" s="158"/>
      <c r="H47" s="158"/>
      <c r="I47" s="158"/>
      <c r="J47" s="164"/>
      <c r="K47" s="164"/>
      <c r="L47" s="161"/>
      <c r="M47" s="158"/>
      <c r="N47" s="158"/>
      <c r="O47" s="158"/>
    </row>
    <row r="48" s="69" customFormat="true" ht="20.25" hidden="false" customHeight="false" outlineLevel="0" collapsed="false">
      <c r="A48" s="165" t="s">
        <v>90</v>
      </c>
      <c r="B48" s="158"/>
      <c r="C48" s="158"/>
      <c r="D48" s="158"/>
      <c r="E48" s="158"/>
      <c r="F48" s="158"/>
      <c r="G48" s="158"/>
      <c r="H48" s="158"/>
      <c r="I48" s="158"/>
      <c r="J48" s="164"/>
      <c r="K48" s="164"/>
      <c r="L48" s="166" t="n">
        <f aca="false">L45</f>
        <v>0</v>
      </c>
      <c r="M48" s="158"/>
      <c r="N48" s="158"/>
      <c r="O48" s="158"/>
    </row>
    <row r="49" s="74" customFormat="true" ht="19.5" hidden="false" customHeight="false" outlineLevel="0" collapsed="false">
      <c r="A49" s="167"/>
      <c r="B49" s="143"/>
      <c r="C49" s="143"/>
      <c r="D49" s="143"/>
      <c r="E49" s="143"/>
      <c r="F49" s="143"/>
      <c r="G49" s="143"/>
      <c r="H49" s="143"/>
      <c r="I49" s="143"/>
      <c r="J49" s="132"/>
      <c r="K49" s="132"/>
      <c r="L49" s="162"/>
      <c r="M49" s="143"/>
      <c r="N49" s="143"/>
      <c r="O49" s="143"/>
    </row>
    <row r="50" s="69" customFormat="true" ht="19.5" hidden="false" customHeight="false" outlineLevel="0" collapsed="false">
      <c r="A50" s="158"/>
      <c r="B50" s="158"/>
      <c r="C50" s="158"/>
      <c r="D50" s="158"/>
      <c r="E50" s="158"/>
      <c r="F50" s="158"/>
      <c r="G50" s="158"/>
      <c r="H50" s="158"/>
      <c r="I50" s="158"/>
      <c r="J50" s="164"/>
      <c r="K50" s="164"/>
      <c r="L50" s="164"/>
      <c r="M50" s="158"/>
      <c r="N50" s="158"/>
      <c r="O50" s="158"/>
    </row>
    <row r="51" s="69" customFormat="true" ht="19.5" hidden="false" customHeight="false" outlineLevel="0" collapsed="false">
      <c r="A51" s="165" t="s">
        <v>91</v>
      </c>
      <c r="B51" s="158"/>
      <c r="C51" s="158"/>
      <c r="D51" s="158"/>
      <c r="E51" s="158"/>
      <c r="F51" s="158"/>
      <c r="G51" s="158"/>
      <c r="H51" s="158"/>
      <c r="I51" s="158"/>
      <c r="J51" s="164"/>
      <c r="K51" s="164"/>
      <c r="L51" s="164"/>
      <c r="M51" s="158"/>
      <c r="N51" s="158"/>
      <c r="O51" s="158"/>
    </row>
    <row r="52" s="69" customFormat="true" ht="19.5" hidden="false" customHeight="false" outlineLevel="0" collapsed="false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</row>
    <row r="53" s="69" customFormat="true" ht="19.5" hidden="false" customHeight="false" outlineLevel="0" collapsed="false"/>
    <row r="54" s="69" customFormat="true" ht="19.5" hidden="false" customHeight="false" outlineLevel="0" collapsed="false">
      <c r="A54" s="168"/>
      <c r="B54" s="168"/>
      <c r="C54" s="168"/>
      <c r="D54" s="168"/>
      <c r="E54" s="168"/>
      <c r="F54" s="168"/>
    </row>
    <row r="55" s="69" customFormat="true" ht="19.5" hidden="false" customHeight="false" outlineLevel="0" collapsed="false"/>
    <row r="56" s="69" customFormat="true" ht="19.5" hidden="false" customHeight="false" outlineLevel="0" collapsed="false"/>
    <row r="57" s="69" customFormat="true" ht="19.5" hidden="false" customHeight="false" outlineLevel="0" collapsed="false"/>
    <row r="58" s="69" customFormat="true" ht="19.5" hidden="false" customHeight="false" outlineLevel="0" collapsed="false"/>
    <row r="59" s="69" customFormat="true" ht="19.5" hidden="false" customHeight="false" outlineLevel="0" collapsed="false"/>
    <row r="60" s="69" customFormat="true" ht="19.5" hidden="false" customHeight="false" outlineLevel="0" collapsed="false"/>
    <row r="61" s="69" customFormat="true" ht="19.5" hidden="false" customHeight="false" outlineLevel="0" collapsed="false"/>
    <row r="62" s="69" customFormat="true" ht="19.5" hidden="false" customHeight="false" outlineLevel="0" collapsed="false"/>
    <row r="63" s="69" customFormat="true" ht="19.5" hidden="false" customHeight="false" outlineLevel="0" collapsed="false"/>
    <row r="64" s="69" customFormat="true" ht="19.5" hidden="false" customHeight="false" outlineLevel="0" collapsed="false"/>
    <row r="65" s="69" customFormat="true" ht="19.5" hidden="false" customHeight="false" outlineLevel="0" collapsed="false"/>
    <row r="66" s="69" customFormat="true" ht="19.5" hidden="false" customHeight="false" outlineLevel="0" collapsed="false"/>
    <row r="67" s="69" customFormat="true" ht="19.5" hidden="false" customHeight="false" outlineLevel="0" collapsed="false"/>
    <row r="68" s="69" customFormat="true" ht="19.5" hidden="false" customHeight="false" outlineLevel="0" collapsed="false"/>
    <row r="69" s="69" customFormat="true" ht="19.5" hidden="false" customHeight="false" outlineLevel="0" collapsed="false"/>
    <row r="70" s="69" customFormat="true" ht="19.5" hidden="false" customHeight="false" outlineLevel="0" collapsed="false"/>
    <row r="71" s="69" customFormat="true" ht="19.5" hidden="false" customHeight="false" outlineLevel="0" collapsed="false"/>
    <row r="72" s="69" customFormat="true" ht="19.5" hidden="false" customHeight="false" outlineLevel="0" collapsed="false"/>
    <row r="73" s="69" customFormat="true" ht="19.5" hidden="false" customHeight="false" outlineLevel="0" collapsed="false"/>
    <row r="74" s="69" customFormat="true" ht="19.5" hidden="false" customHeight="false" outlineLevel="0" collapsed="false"/>
    <row r="75" s="69" customFormat="true" ht="19.5" hidden="false" customHeight="false" outlineLevel="0" collapsed="false"/>
    <row r="76" s="69" customFormat="true" ht="19.5" hidden="false" customHeight="false" outlineLevel="0" collapsed="false"/>
  </sheetData>
  <sheetProtection algorithmName="SHA-512" hashValue="yv20yz2sq6pFatSyouGNj0ZwTcj9LpFS1qG00aNCnxvoS5jieAmjUO0azWqdnjAZwEF0ePd4WUk/Tuy131vxQA==" saltValue="Mwh0b3nGHPigOc/7fePTMg==" spinCount="100000" sheet="true" selectLockedCells="true"/>
  <mergeCells count="43">
    <mergeCell ref="A3:F3"/>
    <mergeCell ref="N3:O3"/>
    <mergeCell ref="A5:D5"/>
    <mergeCell ref="E5:F5"/>
    <mergeCell ref="A6:D6"/>
    <mergeCell ref="E6:F6"/>
    <mergeCell ref="A7:D7"/>
    <mergeCell ref="E7:F7"/>
    <mergeCell ref="A8:D8"/>
    <mergeCell ref="E8:F8"/>
    <mergeCell ref="N11:O13"/>
    <mergeCell ref="A13:C13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44:O44"/>
    <mergeCell ref="N45:O45"/>
  </mergeCells>
  <conditionalFormatting sqref="A46:L46">
    <cfRule type="expression" priority="2" aboveAverage="0" equalAverage="0" bottom="0" percent="0" rank="0" text="" dxfId="341">
      <formula>$G46="MU = Mutterschaft"</formula>
    </cfRule>
    <cfRule type="expression" priority="3" aboveAverage="0" equalAverage="0" bottom="0" percent="0" rank="0" text="" dxfId="342">
      <formula>$G46="TK = Tagungen/Kurse"</formula>
    </cfRule>
    <cfRule type="expression" priority="4" aboveAverage="0" equalAverage="0" bottom="0" percent="0" rank="0" text="" dxfId="343">
      <formula>$G46="KO = Kompensation"</formula>
    </cfRule>
    <cfRule type="expression" priority="5" aboveAverage="0" equalAverage="0" bottom="0" percent="0" rank="0" text="" dxfId="344">
      <formula>$G46="BE = Bez. Urlaubstage"</formula>
    </cfRule>
    <cfRule type="expression" priority="6" aboveAverage="0" equalAverage="0" bottom="0" percent="0" rank="0" text="" dxfId="345">
      <formula>$G46="UN = Unfall"</formula>
    </cfRule>
    <cfRule type="expression" priority="7" aboveAverage="0" equalAverage="0" bottom="0" percent="0" rank="0" text="" dxfId="346">
      <formula>$G46="KR = Krankheit"</formula>
    </cfRule>
    <cfRule type="expression" priority="8" aboveAverage="0" equalAverage="0" bottom="0" percent="0" rank="0" text="" dxfId="347">
      <formula>$G46="FT = Feiertag"</formula>
    </cfRule>
    <cfRule type="expression" priority="9" aboveAverage="0" equalAverage="0" bottom="0" percent="0" rank="0" text="" dxfId="348">
      <formula>$G46="FE = Ferien"</formula>
    </cfRule>
  </conditionalFormatting>
  <conditionalFormatting sqref="L48:L49">
    <cfRule type="expression" priority="10" aboveAverage="0" equalAverage="0" bottom="0" percent="0" rank="0" text="" dxfId="349">
      <formula>$G48="MU = Mutterschaft"</formula>
    </cfRule>
    <cfRule type="expression" priority="11" aboveAverage="0" equalAverage="0" bottom="0" percent="0" rank="0" text="" dxfId="350">
      <formula>$G48="TK = Tagungen/Kurse"</formula>
    </cfRule>
    <cfRule type="expression" priority="12" aboveAverage="0" equalAverage="0" bottom="0" percent="0" rank="0" text="" dxfId="351">
      <formula>$G48="KO = Kompensation"</formula>
    </cfRule>
    <cfRule type="expression" priority="13" aboveAverage="0" equalAverage="0" bottom="0" percent="0" rank="0" text="" dxfId="352">
      <formula>$G48="BE = Bez. Urlaubstage"</formula>
    </cfRule>
    <cfRule type="expression" priority="14" aboveAverage="0" equalAverage="0" bottom="0" percent="0" rank="0" text="" dxfId="353">
      <formula>$G48="UN = Unfall"</formula>
    </cfRule>
    <cfRule type="expression" priority="15" aboveAverage="0" equalAverage="0" bottom="0" percent="0" rank="0" text="" dxfId="354">
      <formula>$G48="KR = Krankheit"</formula>
    </cfRule>
    <cfRule type="expression" priority="16" aboveAverage="0" equalAverage="0" bottom="0" percent="0" rank="0" text="" dxfId="355">
      <formula>$G48="FT = Feiertag"</formula>
    </cfRule>
    <cfRule type="expression" priority="17" aboveAverage="0" equalAverage="0" bottom="0" percent="0" rank="0" text="" dxfId="356">
      <formula>$G48="FE = Ferien"</formula>
    </cfRule>
  </conditionalFormatting>
  <conditionalFormatting sqref="L13">
    <cfRule type="expression" priority="18" aboveAverage="0" equalAverage="0" bottom="0" percent="0" rank="0" text="" dxfId="357">
      <formula>$G13="MU = Mutterschaft"</formula>
    </cfRule>
    <cfRule type="expression" priority="19" aboveAverage="0" equalAverage="0" bottom="0" percent="0" rank="0" text="" dxfId="358">
      <formula>$G13="TK = Tagungen/Kurse"</formula>
    </cfRule>
    <cfRule type="expression" priority="20" aboveAverage="0" equalAverage="0" bottom="0" percent="0" rank="0" text="" dxfId="359">
      <formula>$G13="KO = Kompensation"</formula>
    </cfRule>
    <cfRule type="expression" priority="21" aboveAverage="0" equalAverage="0" bottom="0" percent="0" rank="0" text="" dxfId="360">
      <formula>$G13="BE = Bez. Urlaubstage"</formula>
    </cfRule>
    <cfRule type="expression" priority="22" aboveAverage="0" equalAverage="0" bottom="0" percent="0" rank="0" text="" dxfId="361">
      <formula>$G13="UN = Unfall"</formula>
    </cfRule>
    <cfRule type="expression" priority="23" aboveAverage="0" equalAverage="0" bottom="0" percent="0" rank="0" text="" dxfId="362">
      <formula>$G13="KR = Krankheit"</formula>
    </cfRule>
    <cfRule type="expression" priority="24" aboveAverage="0" equalAverage="0" bottom="0" percent="0" rank="0" text="" dxfId="363">
      <formula>$G13="FT = Feiertag"</formula>
    </cfRule>
    <cfRule type="expression" priority="25" aboveAverage="0" equalAverage="0" bottom="0" percent="0" rank="0" text="" dxfId="364">
      <formula>$G13="FE = Ferien"</formula>
    </cfRule>
  </conditionalFormatting>
  <conditionalFormatting sqref="L5:L8">
    <cfRule type="expression" priority="26" aboveAverage="0" equalAverage="0" bottom="0" percent="0" rank="0" text="" dxfId="365">
      <formula>$G5="MU = Mutterschaft"</formula>
    </cfRule>
    <cfRule type="expression" priority="27" aboveAverage="0" equalAverage="0" bottom="0" percent="0" rank="0" text="" dxfId="366">
      <formula>$G5="TK = Tagungen/Kurse"</formula>
    </cfRule>
    <cfRule type="expression" priority="28" aboveAverage="0" equalAverage="0" bottom="0" percent="0" rank="0" text="" dxfId="367">
      <formula>$G5="KO = Kompensation"</formula>
    </cfRule>
    <cfRule type="expression" priority="29" aboveAverage="0" equalAverage="0" bottom="0" percent="0" rank="0" text="" dxfId="368">
      <formula>$G5="BE = Bez. Urlaubstage"</formula>
    </cfRule>
    <cfRule type="expression" priority="30" aboveAverage="0" equalAverage="0" bottom="0" percent="0" rank="0" text="" dxfId="369">
      <formula>$G5="UN = Unfall"</formula>
    </cfRule>
    <cfRule type="expression" priority="31" aboveAverage="0" equalAverage="0" bottom="0" percent="0" rank="0" text="" dxfId="370">
      <formula>$G5="KR = Krankheit"</formula>
    </cfRule>
    <cfRule type="expression" priority="32" aboveAverage="0" equalAverage="0" bottom="0" percent="0" rank="0" text="" dxfId="371">
      <formula>$G5="FT = Feiertag"</formula>
    </cfRule>
    <cfRule type="expression" priority="33" aboveAverage="0" equalAverage="0" bottom="0" percent="0" rank="0" text="" dxfId="372">
      <formula>$G5="FE = Ferien"</formula>
    </cfRule>
  </conditionalFormatting>
  <conditionalFormatting sqref="J5:J7">
    <cfRule type="expression" priority="34" aboveAverage="0" equalAverage="0" bottom="0" percent="0" rank="0" text="" dxfId="373">
      <formula>$G5="MU = Mutterschaft"</formula>
    </cfRule>
    <cfRule type="expression" priority="35" aboveAverage="0" equalAverage="0" bottom="0" percent="0" rank="0" text="" dxfId="374">
      <formula>$G5="TK = Tagungen/Kurse"</formula>
    </cfRule>
    <cfRule type="expression" priority="36" aboveAverage="0" equalAverage="0" bottom="0" percent="0" rank="0" text="" dxfId="375">
      <formula>$G5="KO = Kompensation"</formula>
    </cfRule>
    <cfRule type="expression" priority="37" aboveAverage="0" equalAverage="0" bottom="0" percent="0" rank="0" text="" dxfId="376">
      <formula>$G5="BE = Bez. Urlaubstage"</formula>
    </cfRule>
    <cfRule type="expression" priority="38" aboveAverage="0" equalAverage="0" bottom="0" percent="0" rank="0" text="" dxfId="377">
      <formula>$G5="UN = Unfall"</formula>
    </cfRule>
    <cfRule type="expression" priority="39" aboveAverage="0" equalAverage="0" bottom="0" percent="0" rank="0" text="" dxfId="378">
      <formula>$G5="KR = Krankheit"</formula>
    </cfRule>
    <cfRule type="expression" priority="40" aboveAverage="0" equalAverage="0" bottom="0" percent="0" rank="0" text="" dxfId="379">
      <formula>$G5="FT = Feiertag"</formula>
    </cfRule>
    <cfRule type="expression" priority="41" aboveAverage="0" equalAverage="0" bottom="0" percent="0" rank="0" text="" dxfId="380">
      <formula>$G5="FE = Ferien"</formula>
    </cfRule>
  </conditionalFormatting>
  <conditionalFormatting sqref="A15:L45">
    <cfRule type="expression" priority="42" aboveAverage="0" equalAverage="0" bottom="0" percent="0" rank="0" text="" dxfId="381">
      <formula>$G15="MAT = maternité"</formula>
    </cfRule>
    <cfRule type="expression" priority="43" aboveAverage="0" equalAverage="0" bottom="0" percent="0" rank="0" text="" dxfId="382">
      <formula>$G15="RC = réunions/cours"</formula>
    </cfRule>
    <cfRule type="expression" priority="44" aboveAverage="0" equalAverage="0" bottom="0" percent="0" rank="0" text="" dxfId="383">
      <formula>$G15="CO = compensation"</formula>
    </cfRule>
    <cfRule type="expression" priority="45" aboveAverage="0" equalAverage="0" bottom="0" percent="0" rank="0" text="" dxfId="384">
      <formula>$G15="CP = jours de congé payés"</formula>
    </cfRule>
    <cfRule type="expression" priority="46" aboveAverage="0" equalAverage="0" bottom="0" percent="0" rank="0" text="" dxfId="385">
      <formula>$G15="AC = accident"</formula>
    </cfRule>
    <cfRule type="expression" priority="47" aboveAverage="0" equalAverage="0" bottom="0" percent="0" rank="0" text="" dxfId="386">
      <formula>$G15="MA = maladie"</formula>
    </cfRule>
    <cfRule type="expression" priority="48" aboveAverage="0" equalAverage="0" bottom="0" percent="0" rank="0" text="" dxfId="387">
      <formula>$G15="JF = jour férié"</formula>
    </cfRule>
    <cfRule type="expression" priority="49" aboveAverage="0" equalAverage="0" bottom="0" percent="0" rank="0" text="" dxfId="388">
      <formula>$G15="VA = vacances"</formula>
    </cfRule>
  </conditionalFormatting>
  <conditionalFormatting sqref="A15:L45">
    <cfRule type="expression" priority="50" aboveAverage="0" equalAverage="0" bottom="0" percent="0" rank="0" text="" dxfId="389">
      <formula>$B15="Di"</formula>
    </cfRule>
    <cfRule type="expression" priority="51" aboveAverage="0" equalAverage="0" bottom="0" percent="0" rank="0" text="" dxfId="390">
      <formula>$G15="JL = jour libre hebdomadaire"</formula>
    </cfRule>
    <cfRule type="expression" priority="52" aboveAverage="0" equalAverage="0" bottom="0" percent="0" rank="0" text="" dxfId="391">
      <formula>$G15="AB = absence brève"</formula>
    </cfRule>
  </conditionalFormatting>
  <dataValidations count="6">
    <dataValidation allowBlank="true" errorTitle="Ungültiges Format" operator="between" showDropDown="false" showErrorMessage="true" showInputMessage="true" sqref="I15:I45" type="decimal">
      <formula1>0</formula1>
      <formula2>14</formula2>
    </dataValidation>
    <dataValidation allowBlank="true" error="Bitte geben Sie die Uhrzeit mit Doppeltpunkt an. Beispiel: 00:00" errorTitle="Ungültiges Format" operator="between" showDropDown="false" showErrorMessage="true" showInputMessage="true" sqref="C15:F45" type="time">
      <formula1>0</formula1>
      <formula2>0.999305555555556</formula2>
    </dataValidation>
    <dataValidation allowBlank="true" operator="between" showDropDown="false" showErrorMessage="true" showInputMessage="true" sqref="H15:H45" type="list">
      <formula1>IF(OR(G15="VA = vacances",G15="JF = jour férié",G15="JL = jour libre hebdomadaire"),Ferien,0)</formula1>
      <formula2>0</formula2>
    </dataValidation>
    <dataValidation allowBlank="true" operator="between" showDropDown="false" showErrorMessage="true" showInputMessage="true" sqref="G15:G46" type="list">
      <formula1>Legenden</formula1>
      <formula2>0</formula2>
    </dataValidation>
    <dataValidation allowBlank="true" operator="between" showDropDown="false" showErrorMessage="true" showInputMessage="true" sqref="I46" type="time">
      <formula1>0</formula1>
      <formula2>0.583333333333333</formula2>
    </dataValidation>
    <dataValidation allowBlank="true" operator="between" showDropDown="false" showErrorMessage="true" showInputMessage="true" sqref="H46" type="list">
      <formula1>IF(ISTEXT(G46)=1,Ferien,0)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&amp;RPK Coiffure, Version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2018-08-02T07:36:05Z</dcterms:created>
  <dc:creator>Franziska Contessi</dc:creator>
  <dc:description/>
  <dc:language>de-CH</dc:language>
  <cp:lastModifiedBy>Connie Hochheim</cp:lastModifiedBy>
  <cp:lastPrinted>2018-10-23T14:09:46Z</cp:lastPrinted>
  <dcterms:modified xsi:type="dcterms:W3CDTF">2019-01-10T12:56:47Z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