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PK_Admin\Internet\PK Coiffure\FR\Service\Arbeitszeiterfassung\"/>
    </mc:Choice>
  </mc:AlternateContent>
  <xr:revisionPtr revIDLastSave="0" documentId="8_{DA75E7C6-9401-4461-BD08-2AED2FB141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ue d’ensemble" sheetId="13" r:id="rId1"/>
    <sheet name="Janvier" sheetId="1" r:id="rId2"/>
    <sheet name="Février" sheetId="14" r:id="rId3"/>
    <sheet name="Mars" sheetId="15" r:id="rId4"/>
    <sheet name="Avril" sheetId="16" r:id="rId5"/>
    <sheet name="Mai" sheetId="17" r:id="rId6"/>
    <sheet name="Juin" sheetId="18" r:id="rId7"/>
    <sheet name="Juillet" sheetId="19" r:id="rId8"/>
    <sheet name="Août" sheetId="20" r:id="rId9"/>
    <sheet name="Septembre" sheetId="21" r:id="rId10"/>
    <sheet name="Octobre" sheetId="22" r:id="rId11"/>
    <sheet name="Novembre" sheetId="23" r:id="rId12"/>
    <sheet name="Décembre" sheetId="24" r:id="rId13"/>
  </sheets>
  <definedNames>
    <definedName name="_xlnm.Print_Area" localSheetId="8">Août!$A$1:$O$53</definedName>
    <definedName name="_xlnm.Print_Area" localSheetId="4">Avril!$A$1:$O$52</definedName>
    <definedName name="_xlnm.Print_Area" localSheetId="12">Décembre!$A$1:$O$53</definedName>
    <definedName name="_xlnm.Print_Area" localSheetId="2">Février!$A$1:$O$51</definedName>
    <definedName name="_xlnm.Print_Area" localSheetId="1">Janvier!$A$1:$O$53</definedName>
    <definedName name="_xlnm.Print_Area" localSheetId="7">Juillet!$A$1:$O$53</definedName>
    <definedName name="_xlnm.Print_Area" localSheetId="6">Juin!$A$1:$O$52</definedName>
    <definedName name="_xlnm.Print_Area" localSheetId="5">Mai!$A$1:$O$53</definedName>
    <definedName name="_xlnm.Print_Area" localSheetId="3">Mars!$A$1:$O$53</definedName>
    <definedName name="_xlnm.Print_Area" localSheetId="11">Novembre!$A$1:$O$52</definedName>
    <definedName name="_xlnm.Print_Area" localSheetId="10">Octobre!$A$1:$O$53</definedName>
    <definedName name="_xlnm.Print_Area" localSheetId="9">Septembre!$A$1:$O$52</definedName>
    <definedName name="Ferien">'Vue d’ensemble'!$L$50:$L$51</definedName>
    <definedName name="Legenden">'Vue d’ensemble'!$N$44:$N$53</definedName>
    <definedName name="Schaltjahr">'Vue d’ensemble'!$I$43:$I$44</definedName>
    <definedName name="Tage">'Vue d’ensemble'!$I$47:$I$53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E8" i="24" l="1"/>
  <c r="E7" i="24"/>
  <c r="E6" i="24"/>
  <c r="E5" i="24"/>
  <c r="E8" i="23"/>
  <c r="E7" i="23"/>
  <c r="E6" i="23"/>
  <c r="E5" i="23"/>
  <c r="E8" i="22"/>
  <c r="E7" i="22"/>
  <c r="E6" i="22"/>
  <c r="E5" i="22"/>
  <c r="E8" i="21"/>
  <c r="E7" i="21"/>
  <c r="E6" i="21"/>
  <c r="E5" i="21"/>
  <c r="E8" i="20"/>
  <c r="E7" i="20"/>
  <c r="E6" i="20"/>
  <c r="E5" i="20"/>
  <c r="E8" i="19"/>
  <c r="E7" i="19"/>
  <c r="E6" i="19"/>
  <c r="E5" i="19"/>
  <c r="E8" i="18"/>
  <c r="E7" i="18"/>
  <c r="E6" i="18"/>
  <c r="E5" i="18"/>
  <c r="E8" i="17"/>
  <c r="E7" i="17"/>
  <c r="E6" i="17"/>
  <c r="E5" i="17"/>
  <c r="E8" i="16"/>
  <c r="E7" i="16"/>
  <c r="E6" i="16"/>
  <c r="E5" i="16"/>
  <c r="E8" i="15"/>
  <c r="E7" i="15"/>
  <c r="E6" i="15"/>
  <c r="E5" i="15"/>
  <c r="E8" i="14"/>
  <c r="E7" i="14"/>
  <c r="E6" i="14"/>
  <c r="E5" i="14"/>
  <c r="E5" i="1"/>
  <c r="H39" i="13"/>
  <c r="H37" i="13"/>
  <c r="H35" i="13"/>
  <c r="H33" i="13"/>
  <c r="H31" i="13"/>
  <c r="H29" i="13"/>
  <c r="H27" i="13"/>
  <c r="H25" i="13"/>
  <c r="H23" i="13"/>
  <c r="H21" i="13"/>
  <c r="H19" i="13"/>
  <c r="H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I39" i="13"/>
  <c r="I37" i="13"/>
  <c r="I35" i="13"/>
  <c r="I33" i="13"/>
  <c r="I31" i="13"/>
  <c r="I29" i="13"/>
  <c r="I27" i="13"/>
  <c r="I25" i="13"/>
  <c r="I23" i="13"/>
  <c r="I21" i="13"/>
  <c r="I19" i="13"/>
  <c r="I17" i="13"/>
  <c r="K39" i="13"/>
  <c r="K37" i="13"/>
  <c r="K35" i="13"/>
  <c r="K33" i="13"/>
  <c r="K31" i="13"/>
  <c r="K29" i="13"/>
  <c r="K27" i="13"/>
  <c r="K25" i="13"/>
  <c r="K23" i="13"/>
  <c r="K21" i="13"/>
  <c r="K19" i="13"/>
  <c r="K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E6" i="1"/>
  <c r="E7" i="1"/>
  <c r="E8" i="1"/>
  <c r="B16" i="1" l="1"/>
  <c r="B17" i="1" l="1"/>
  <c r="K17" i="1" s="1"/>
  <c r="K15" i="1"/>
  <c r="B18" i="1" l="1"/>
  <c r="B19" i="1" s="1"/>
  <c r="O1" i="24"/>
  <c r="O1" i="23"/>
  <c r="O1" i="22"/>
  <c r="O1" i="21"/>
  <c r="O1" i="20"/>
  <c r="O1" i="19"/>
  <c r="O1" i="18"/>
  <c r="O1" i="17"/>
  <c r="O1" i="16"/>
  <c r="O1" i="15"/>
  <c r="O1" i="14"/>
  <c r="O1" i="1"/>
  <c r="B20" i="1" l="1"/>
  <c r="B21" i="1" l="1"/>
  <c r="B41" i="13"/>
  <c r="B22" i="1" l="1"/>
  <c r="K20" i="1"/>
  <c r="K41" i="13"/>
  <c r="J41" i="13"/>
  <c r="K19" i="1"/>
  <c r="B23" i="1" l="1"/>
  <c r="F41" i="13"/>
  <c r="C41" i="13"/>
  <c r="D41" i="13"/>
  <c r="E41" i="13"/>
  <c r="G41" i="13"/>
  <c r="H41" i="13"/>
  <c r="I41" i="13"/>
  <c r="L13" i="1"/>
  <c r="K21" i="1"/>
  <c r="B24" i="1" l="1"/>
  <c r="K24" i="1" s="1"/>
  <c r="K23" i="1"/>
  <c r="K16" i="1"/>
  <c r="K18" i="1"/>
  <c r="K22" i="1"/>
  <c r="B25" i="1" l="1"/>
  <c r="K25" i="1" s="1"/>
  <c r="L15" i="1"/>
  <c r="L16" i="1" s="1"/>
  <c r="L17" i="1" s="1"/>
  <c r="L18" i="1" s="1"/>
  <c r="L19" i="1" s="1"/>
  <c r="L20" i="1" s="1"/>
  <c r="B26" i="1" l="1"/>
  <c r="K26" i="1" s="1"/>
  <c r="L21" i="1"/>
  <c r="B27" i="1" l="1"/>
  <c r="K27" i="1" s="1"/>
  <c r="L22" i="1"/>
  <c r="B28" i="1" l="1"/>
  <c r="K28" i="1" s="1"/>
  <c r="L23" i="1"/>
  <c r="B29" i="1" l="1"/>
  <c r="K29" i="1" s="1"/>
  <c r="L24" i="1"/>
  <c r="B30" i="1" l="1"/>
  <c r="K30" i="1" s="1"/>
  <c r="L25" i="1"/>
  <c r="B31" i="1" l="1"/>
  <c r="K31" i="1" s="1"/>
  <c r="L26" i="1"/>
  <c r="B32" i="1" l="1"/>
  <c r="K32" i="1" s="1"/>
  <c r="L27" i="1"/>
  <c r="L28" i="1" s="1"/>
  <c r="B33" i="1" l="1"/>
  <c r="K33" i="1" s="1"/>
  <c r="L29" i="1"/>
  <c r="B34" i="1" l="1"/>
  <c r="K34" i="1" s="1"/>
  <c r="L30" i="1"/>
  <c r="B35" i="1" l="1"/>
  <c r="K35" i="1" s="1"/>
  <c r="L31" i="1"/>
  <c r="B36" i="1" l="1"/>
  <c r="K36" i="1" s="1"/>
  <c r="L32" i="1"/>
  <c r="B37" i="1" l="1"/>
  <c r="K37" i="1" s="1"/>
  <c r="L33" i="1"/>
  <c r="B38" i="1" l="1"/>
  <c r="K38" i="1" s="1"/>
  <c r="L34" i="1"/>
  <c r="B39" i="1" l="1"/>
  <c r="K39" i="1" s="1"/>
  <c r="L35" i="1"/>
  <c r="B40" i="1" l="1"/>
  <c r="K40" i="1" s="1"/>
  <c r="L36" i="1"/>
  <c r="B41" i="1" l="1"/>
  <c r="K41" i="1" s="1"/>
  <c r="L37" i="1"/>
  <c r="B42" i="1" l="1"/>
  <c r="K42" i="1" s="1"/>
  <c r="L38" i="1"/>
  <c r="B43" i="1" l="1"/>
  <c r="K43" i="1" s="1"/>
  <c r="L39" i="1"/>
  <c r="B44" i="1" l="1"/>
  <c r="K44" i="1" s="1"/>
  <c r="L40" i="1"/>
  <c r="B45" i="1" l="1"/>
  <c r="K45" i="1" s="1"/>
  <c r="L41" i="1"/>
  <c r="B15" i="14" l="1"/>
  <c r="K15" i="14" s="1"/>
  <c r="L42" i="1"/>
  <c r="B16" i="14" l="1"/>
  <c r="K16" i="14" s="1"/>
  <c r="L43" i="1"/>
  <c r="B17" i="14" l="1"/>
  <c r="K17" i="14" s="1"/>
  <c r="L44" i="1"/>
  <c r="B18" i="14" l="1"/>
  <c r="K18" i="14" s="1"/>
  <c r="L45" i="1"/>
  <c r="L48" i="1" s="1"/>
  <c r="B19" i="14" l="1"/>
  <c r="K19" i="14" s="1"/>
  <c r="L17" i="13"/>
  <c r="L13" i="14"/>
  <c r="B20" i="14" l="1"/>
  <c r="K20" i="14" s="1"/>
  <c r="L15" i="14"/>
  <c r="B21" i="14" l="1"/>
  <c r="K21" i="14" s="1"/>
  <c r="L16" i="14"/>
  <c r="B22" i="14" l="1"/>
  <c r="K22" i="14" s="1"/>
  <c r="L17" i="14"/>
  <c r="B23" i="14" l="1"/>
  <c r="K23" i="14" s="1"/>
  <c r="L18" i="14"/>
  <c r="B24" i="14" l="1"/>
  <c r="K24" i="14" s="1"/>
  <c r="L19" i="14"/>
  <c r="B25" i="14" l="1"/>
  <c r="K25" i="14" s="1"/>
  <c r="L20" i="14"/>
  <c r="B26" i="14" l="1"/>
  <c r="K26" i="14" s="1"/>
  <c r="L21" i="14"/>
  <c r="B27" i="14" l="1"/>
  <c r="K27" i="14" s="1"/>
  <c r="L22" i="14"/>
  <c r="B28" i="14" l="1"/>
  <c r="K28" i="14" s="1"/>
  <c r="L23" i="14"/>
  <c r="L24" i="14" s="1"/>
  <c r="B29" i="14" l="1"/>
  <c r="K29" i="14" s="1"/>
  <c r="L25" i="14"/>
  <c r="B30" i="14" l="1"/>
  <c r="K30" i="14" s="1"/>
  <c r="L26" i="14"/>
  <c r="B31" i="14" l="1"/>
  <c r="K31" i="14" s="1"/>
  <c r="L27" i="14"/>
  <c r="B32" i="14" l="1"/>
  <c r="K32" i="14" s="1"/>
  <c r="L28" i="14"/>
  <c r="B33" i="14" l="1"/>
  <c r="K33" i="14" s="1"/>
  <c r="L29" i="14"/>
  <c r="B34" i="14" l="1"/>
  <c r="K34" i="14" s="1"/>
  <c r="L30" i="14"/>
  <c r="B35" i="14" l="1"/>
  <c r="K35" i="14" s="1"/>
  <c r="L31" i="14"/>
  <c r="B36" i="14" l="1"/>
  <c r="K36" i="14" s="1"/>
  <c r="L32" i="14"/>
  <c r="B37" i="14" l="1"/>
  <c r="K37" i="14" s="1"/>
  <c r="L33" i="14"/>
  <c r="B38" i="14" l="1"/>
  <c r="K38" i="14" s="1"/>
  <c r="L34" i="14"/>
  <c r="B39" i="14" l="1"/>
  <c r="K39" i="14" s="1"/>
  <c r="L35" i="14"/>
  <c r="B40" i="14" l="1"/>
  <c r="K40" i="14" s="1"/>
  <c r="L36" i="14"/>
  <c r="B41" i="14" l="1"/>
  <c r="K41" i="14" s="1"/>
  <c r="L37" i="14"/>
  <c r="B42" i="14" l="1"/>
  <c r="L38" i="14"/>
  <c r="K42" i="14" l="1"/>
  <c r="B43" i="14"/>
  <c r="K43" i="14" s="1"/>
  <c r="L39" i="14"/>
  <c r="B15" i="15" l="1"/>
  <c r="K15" i="15" s="1"/>
  <c r="L40" i="14"/>
  <c r="B16" i="15" l="1"/>
  <c r="K16" i="15" s="1"/>
  <c r="B17" i="15"/>
  <c r="K17" i="15" s="1"/>
  <c r="L41" i="14"/>
  <c r="B18" i="15" l="1"/>
  <c r="K18" i="15" s="1"/>
  <c r="L42" i="14"/>
  <c r="B19" i="15" l="1"/>
  <c r="K19" i="15" s="1"/>
  <c r="L43" i="14"/>
  <c r="L46" i="14" s="1"/>
  <c r="B20" i="15" l="1"/>
  <c r="K20" i="15" s="1"/>
  <c r="L19" i="13"/>
  <c r="L13" i="15"/>
  <c r="L15" i="15" s="1"/>
  <c r="B21" i="15" l="1"/>
  <c r="K21" i="15" s="1"/>
  <c r="L16" i="15"/>
  <c r="B22" i="15" l="1"/>
  <c r="K22" i="15" s="1"/>
  <c r="L17" i="15"/>
  <c r="B23" i="15" l="1"/>
  <c r="K23" i="15" s="1"/>
  <c r="L18" i="15"/>
  <c r="B24" i="15" l="1"/>
  <c r="K24" i="15" s="1"/>
  <c r="L19" i="15"/>
  <c r="B25" i="15" l="1"/>
  <c r="K25" i="15" s="1"/>
  <c r="L20" i="15"/>
  <c r="B26" i="15" l="1"/>
  <c r="K26" i="15" s="1"/>
  <c r="L21" i="15"/>
  <c r="B27" i="15" l="1"/>
  <c r="K27" i="15" s="1"/>
  <c r="L22" i="15"/>
  <c r="B28" i="15" l="1"/>
  <c r="K28" i="15" s="1"/>
  <c r="L23" i="15"/>
  <c r="B29" i="15" l="1"/>
  <c r="K29" i="15" s="1"/>
  <c r="L24" i="15"/>
  <c r="B30" i="15" l="1"/>
  <c r="K30" i="15" s="1"/>
  <c r="L25" i="15"/>
  <c r="B31" i="15" l="1"/>
  <c r="K31" i="15" s="1"/>
  <c r="L26" i="15"/>
  <c r="B32" i="15" l="1"/>
  <c r="K32" i="15" s="1"/>
  <c r="L27" i="15"/>
  <c r="B33" i="15" l="1"/>
  <c r="K33" i="15" s="1"/>
  <c r="L28" i="15"/>
  <c r="B34" i="15" l="1"/>
  <c r="K34" i="15" s="1"/>
  <c r="L29" i="15"/>
  <c r="B35" i="15" l="1"/>
  <c r="K35" i="15" s="1"/>
  <c r="L30" i="15"/>
  <c r="B36" i="15" l="1"/>
  <c r="K36" i="15" s="1"/>
  <c r="L31" i="15"/>
  <c r="B37" i="15" l="1"/>
  <c r="K37" i="15" s="1"/>
  <c r="L32" i="15"/>
  <c r="B38" i="15" l="1"/>
  <c r="K38" i="15" s="1"/>
  <c r="L33" i="15"/>
  <c r="B39" i="15" l="1"/>
  <c r="K39" i="15" s="1"/>
  <c r="L34" i="15"/>
  <c r="B40" i="15" l="1"/>
  <c r="K40" i="15" s="1"/>
  <c r="L35" i="15"/>
  <c r="B41" i="15" l="1"/>
  <c r="K41" i="15" s="1"/>
  <c r="L36" i="15"/>
  <c r="B42" i="15" l="1"/>
  <c r="K42" i="15" s="1"/>
  <c r="L37" i="15"/>
  <c r="B43" i="15" l="1"/>
  <c r="K43" i="15" s="1"/>
  <c r="L38" i="15"/>
  <c r="B44" i="15" l="1"/>
  <c r="K44" i="15" s="1"/>
  <c r="L39" i="15"/>
  <c r="B45" i="15" l="1"/>
  <c r="K45" i="15" s="1"/>
  <c r="L40" i="15"/>
  <c r="B15" i="16" l="1"/>
  <c r="L41" i="15"/>
  <c r="K15" i="16" l="1"/>
  <c r="B16" i="16"/>
  <c r="K16" i="16" s="1"/>
  <c r="L42" i="15"/>
  <c r="B17" i="16" l="1"/>
  <c r="K17" i="16" s="1"/>
  <c r="L43" i="15"/>
  <c r="B18" i="16" l="1"/>
  <c r="K18" i="16" s="1"/>
  <c r="L44" i="15"/>
  <c r="B19" i="16" l="1"/>
  <c r="K19" i="16" s="1"/>
  <c r="L45" i="15"/>
  <c r="L48" i="15" s="1"/>
  <c r="B20" i="16" l="1"/>
  <c r="K20" i="16" s="1"/>
  <c r="L13" i="16"/>
  <c r="L21" i="13"/>
  <c r="B21" i="16" l="1"/>
  <c r="K21" i="16" s="1"/>
  <c r="L15" i="16"/>
  <c r="L16" i="16" s="1"/>
  <c r="B22" i="16" l="1"/>
  <c r="K22" i="16" s="1"/>
  <c r="L17" i="16"/>
  <c r="B23" i="16" l="1"/>
  <c r="K23" i="16" s="1"/>
  <c r="L18" i="16"/>
  <c r="B24" i="16" l="1"/>
  <c r="K24" i="16" s="1"/>
  <c r="L19" i="16"/>
  <c r="B25" i="16" l="1"/>
  <c r="K25" i="16" s="1"/>
  <c r="L20" i="16"/>
  <c r="B26" i="16" l="1"/>
  <c r="K26" i="16" s="1"/>
  <c r="L21" i="16"/>
  <c r="B27" i="16" l="1"/>
  <c r="K27" i="16" s="1"/>
  <c r="L22" i="16"/>
  <c r="B28" i="16" l="1"/>
  <c r="K28" i="16" s="1"/>
  <c r="L23" i="16"/>
  <c r="B29" i="16" l="1"/>
  <c r="K29" i="16" s="1"/>
  <c r="L24" i="16"/>
  <c r="B30" i="16" l="1"/>
  <c r="K30" i="16" s="1"/>
  <c r="L25" i="16"/>
  <c r="B31" i="16" l="1"/>
  <c r="K31" i="16" s="1"/>
  <c r="L26" i="16"/>
  <c r="B32" i="16" l="1"/>
  <c r="K32" i="16" s="1"/>
  <c r="L27" i="16"/>
  <c r="B33" i="16" l="1"/>
  <c r="K33" i="16" s="1"/>
  <c r="L28" i="16"/>
  <c r="B34" i="16" l="1"/>
  <c r="K34" i="16" s="1"/>
  <c r="L29" i="16"/>
  <c r="B35" i="16" l="1"/>
  <c r="K35" i="16" s="1"/>
  <c r="L30" i="16"/>
  <c r="B36" i="16" l="1"/>
  <c r="K36" i="16" s="1"/>
  <c r="L31" i="16"/>
  <c r="B37" i="16" l="1"/>
  <c r="K37" i="16" s="1"/>
  <c r="L32" i="16"/>
  <c r="B38" i="16" l="1"/>
  <c r="K38" i="16" s="1"/>
  <c r="L33" i="16"/>
  <c r="B39" i="16" l="1"/>
  <c r="K39" i="16" s="1"/>
  <c r="L34" i="16"/>
  <c r="B40" i="16" l="1"/>
  <c r="K40" i="16" s="1"/>
  <c r="L35" i="16"/>
  <c r="B41" i="16" l="1"/>
  <c r="K41" i="16" s="1"/>
  <c r="L36" i="16"/>
  <c r="B42" i="16" l="1"/>
  <c r="K42" i="16" s="1"/>
  <c r="L37" i="16"/>
  <c r="B43" i="16" l="1"/>
  <c r="K43" i="16" s="1"/>
  <c r="L38" i="16"/>
  <c r="B44" i="16" l="1"/>
  <c r="K44" i="16" s="1"/>
  <c r="L39" i="16"/>
  <c r="B15" i="17" l="1"/>
  <c r="K15" i="17" s="1"/>
  <c r="L40" i="16"/>
  <c r="B16" i="17" l="1"/>
  <c r="K16" i="17" s="1"/>
  <c r="L41" i="16"/>
  <c r="B17" i="17" l="1"/>
  <c r="K17" i="17" s="1"/>
  <c r="L42" i="16"/>
  <c r="B18" i="17" l="1"/>
  <c r="K18" i="17" s="1"/>
  <c r="L43" i="16"/>
  <c r="B19" i="17" l="1"/>
  <c r="K19" i="17" s="1"/>
  <c r="L44" i="16"/>
  <c r="L47" i="16" s="1"/>
  <c r="B20" i="17" l="1"/>
  <c r="K20" i="17" s="1"/>
  <c r="L23" i="13"/>
  <c r="L13" i="17"/>
  <c r="B21" i="17" l="1"/>
  <c r="K21" i="17" s="1"/>
  <c r="L15" i="17"/>
  <c r="B22" i="17" l="1"/>
  <c r="K22" i="17" s="1"/>
  <c r="L16" i="17"/>
  <c r="L17" i="17" s="1"/>
  <c r="B23" i="17" l="1"/>
  <c r="K23" i="17" s="1"/>
  <c r="L18" i="17"/>
  <c r="B24" i="17" l="1"/>
  <c r="K24" i="17" s="1"/>
  <c r="L19" i="17"/>
  <c r="B25" i="17" l="1"/>
  <c r="K25" i="17" s="1"/>
  <c r="L20" i="17"/>
  <c r="B26" i="17" l="1"/>
  <c r="K26" i="17" s="1"/>
  <c r="L21" i="17"/>
  <c r="B27" i="17" l="1"/>
  <c r="K27" i="17" s="1"/>
  <c r="L22" i="17"/>
  <c r="B28" i="17" l="1"/>
  <c r="K28" i="17" s="1"/>
  <c r="L23" i="17"/>
  <c r="B29" i="17" l="1"/>
  <c r="K29" i="17" s="1"/>
  <c r="L24" i="17"/>
  <c r="B30" i="17" l="1"/>
  <c r="K30" i="17" s="1"/>
  <c r="L25" i="17"/>
  <c r="B31" i="17" l="1"/>
  <c r="K31" i="17" s="1"/>
  <c r="L26" i="17"/>
  <c r="B32" i="17" l="1"/>
  <c r="K32" i="17" s="1"/>
  <c r="L27" i="17"/>
  <c r="B33" i="17" l="1"/>
  <c r="K33" i="17" s="1"/>
  <c r="L28" i="17"/>
  <c r="B34" i="17" l="1"/>
  <c r="K34" i="17" s="1"/>
  <c r="L29" i="17"/>
  <c r="B35" i="17" l="1"/>
  <c r="K35" i="17" s="1"/>
  <c r="L30" i="17"/>
  <c r="B36" i="17" l="1"/>
  <c r="K36" i="17" s="1"/>
  <c r="L31" i="17"/>
  <c r="B37" i="17" l="1"/>
  <c r="K37" i="17" s="1"/>
  <c r="L32" i="17"/>
  <c r="B38" i="17" l="1"/>
  <c r="K38" i="17" s="1"/>
  <c r="L33" i="17"/>
  <c r="B39" i="17" l="1"/>
  <c r="K39" i="17" s="1"/>
  <c r="L34" i="17"/>
  <c r="B40" i="17" l="1"/>
  <c r="K40" i="17" s="1"/>
  <c r="L35" i="17"/>
  <c r="B41" i="17" l="1"/>
  <c r="K41" i="17" s="1"/>
  <c r="L36" i="17"/>
  <c r="B42" i="17" l="1"/>
  <c r="K42" i="17" s="1"/>
  <c r="L37" i="17"/>
  <c r="B43" i="17" l="1"/>
  <c r="K43" i="17" s="1"/>
  <c r="L38" i="17"/>
  <c r="B44" i="17" l="1"/>
  <c r="K44" i="17" s="1"/>
  <c r="L39" i="17"/>
  <c r="B45" i="17" l="1"/>
  <c r="L40" i="17"/>
  <c r="B15" i="18" l="1"/>
  <c r="K15" i="18" s="1"/>
  <c r="K45" i="17"/>
  <c r="L41" i="17"/>
  <c r="B16" i="18" l="1"/>
  <c r="K16" i="18" s="1"/>
  <c r="L42" i="17"/>
  <c r="B17" i="18" l="1"/>
  <c r="K17" i="18" s="1"/>
  <c r="L43" i="17"/>
  <c r="B18" i="18" l="1"/>
  <c r="K18" i="18" s="1"/>
  <c r="L44" i="17"/>
  <c r="B19" i="18" l="1"/>
  <c r="K19" i="18" s="1"/>
  <c r="L45" i="17"/>
  <c r="L48" i="17" s="1"/>
  <c r="L13" i="18" l="1"/>
  <c r="L25" i="13"/>
  <c r="B20" i="18"/>
  <c r="K20" i="18" s="1"/>
  <c r="B21" i="18" l="1"/>
  <c r="K21" i="18" s="1"/>
  <c r="L15" i="18"/>
  <c r="L16" i="18" s="1"/>
  <c r="B22" i="18" l="1"/>
  <c r="K22" i="18" s="1"/>
  <c r="L17" i="18"/>
  <c r="B23" i="18" l="1"/>
  <c r="K23" i="18" s="1"/>
  <c r="L18" i="18"/>
  <c r="B24" i="18" l="1"/>
  <c r="K24" i="18" s="1"/>
  <c r="L19" i="18"/>
  <c r="B25" i="18" l="1"/>
  <c r="K25" i="18" s="1"/>
  <c r="L20" i="18"/>
  <c r="B26" i="18" l="1"/>
  <c r="K26" i="18" s="1"/>
  <c r="L21" i="18"/>
  <c r="B27" i="18" l="1"/>
  <c r="K27" i="18" s="1"/>
  <c r="L22" i="18"/>
  <c r="B28" i="18" l="1"/>
  <c r="K28" i="18" s="1"/>
  <c r="L23" i="18"/>
  <c r="B29" i="18" l="1"/>
  <c r="K29" i="18" s="1"/>
  <c r="L24" i="18"/>
  <c r="B30" i="18" l="1"/>
  <c r="K30" i="18" s="1"/>
  <c r="L25" i="18"/>
  <c r="B31" i="18" l="1"/>
  <c r="K31" i="18" s="1"/>
  <c r="L26" i="18"/>
  <c r="B32" i="18" l="1"/>
  <c r="K32" i="18" s="1"/>
  <c r="L27" i="18"/>
  <c r="B33" i="18" l="1"/>
  <c r="K33" i="18" s="1"/>
  <c r="L28" i="18"/>
  <c r="B34" i="18" l="1"/>
  <c r="K34" i="18" s="1"/>
  <c r="L29" i="18"/>
  <c r="B35" i="18" l="1"/>
  <c r="K35" i="18" s="1"/>
  <c r="L30" i="18"/>
  <c r="B36" i="18" l="1"/>
  <c r="K36" i="18" s="1"/>
  <c r="L31" i="18"/>
  <c r="B37" i="18" l="1"/>
  <c r="K37" i="18" s="1"/>
  <c r="L32" i="18"/>
  <c r="B38" i="18" l="1"/>
  <c r="K38" i="18" s="1"/>
  <c r="L33" i="18"/>
  <c r="B39" i="18" l="1"/>
  <c r="K39" i="18" s="1"/>
  <c r="L34" i="18"/>
  <c r="B40" i="18" l="1"/>
  <c r="K40" i="18" s="1"/>
  <c r="L35" i="18"/>
  <c r="B41" i="18" l="1"/>
  <c r="K41" i="18" s="1"/>
  <c r="L36" i="18"/>
  <c r="B42" i="18" l="1"/>
  <c r="K42" i="18" s="1"/>
  <c r="L37" i="18"/>
  <c r="B43" i="18" l="1"/>
  <c r="K43" i="18" s="1"/>
  <c r="L38" i="18"/>
  <c r="B44" i="18" l="1"/>
  <c r="K44" i="18" s="1"/>
  <c r="L39" i="18"/>
  <c r="B15" i="19" l="1"/>
  <c r="K15" i="19" s="1"/>
  <c r="L40" i="18"/>
  <c r="B16" i="19" l="1"/>
  <c r="K16" i="19" s="1"/>
  <c r="L41" i="18"/>
  <c r="B17" i="19" l="1"/>
  <c r="K17" i="19" s="1"/>
  <c r="L42" i="18"/>
  <c r="B18" i="19" l="1"/>
  <c r="K18" i="19" s="1"/>
  <c r="L43" i="18"/>
  <c r="B19" i="19" l="1"/>
  <c r="K19" i="19" s="1"/>
  <c r="L44" i="18"/>
  <c r="L47" i="18" s="1"/>
  <c r="B20" i="19" l="1"/>
  <c r="K20" i="19" s="1"/>
  <c r="L13" i="19"/>
  <c r="L27" i="13"/>
  <c r="B21" i="19" l="1"/>
  <c r="K21" i="19" s="1"/>
  <c r="L15" i="19"/>
  <c r="B22" i="19" l="1"/>
  <c r="K22" i="19" s="1"/>
  <c r="L16" i="19"/>
  <c r="L17" i="19" s="1"/>
  <c r="B23" i="19" l="1"/>
  <c r="K23" i="19" s="1"/>
  <c r="L18" i="19"/>
  <c r="B24" i="19" l="1"/>
  <c r="K24" i="19" s="1"/>
  <c r="L19" i="19"/>
  <c r="B25" i="19" l="1"/>
  <c r="K25" i="19" s="1"/>
  <c r="L20" i="19"/>
  <c r="B26" i="19" l="1"/>
  <c r="K26" i="19" s="1"/>
  <c r="L21" i="19"/>
  <c r="B27" i="19" l="1"/>
  <c r="K27" i="19" s="1"/>
  <c r="L22" i="19"/>
  <c r="B28" i="19" l="1"/>
  <c r="K28" i="19" s="1"/>
  <c r="L23" i="19"/>
  <c r="B29" i="19" l="1"/>
  <c r="K29" i="19" s="1"/>
  <c r="L24" i="19"/>
  <c r="B30" i="19" l="1"/>
  <c r="K30" i="19" s="1"/>
  <c r="L25" i="19"/>
  <c r="B31" i="19" l="1"/>
  <c r="K31" i="19" s="1"/>
  <c r="L26" i="19"/>
  <c r="B32" i="19" l="1"/>
  <c r="K32" i="19" s="1"/>
  <c r="L27" i="19"/>
  <c r="B33" i="19" l="1"/>
  <c r="K33" i="19" s="1"/>
  <c r="L28" i="19"/>
  <c r="B34" i="19" l="1"/>
  <c r="K34" i="19" s="1"/>
  <c r="L29" i="19"/>
  <c r="B35" i="19" l="1"/>
  <c r="K35" i="19" s="1"/>
  <c r="L30" i="19"/>
  <c r="B36" i="19" l="1"/>
  <c r="K36" i="19" s="1"/>
  <c r="L31" i="19"/>
  <c r="B37" i="19" l="1"/>
  <c r="K37" i="19" s="1"/>
  <c r="L32" i="19"/>
  <c r="B38" i="19" l="1"/>
  <c r="K38" i="19" s="1"/>
  <c r="L33" i="19"/>
  <c r="B39" i="19" l="1"/>
  <c r="K39" i="19" s="1"/>
  <c r="L34" i="19"/>
  <c r="B40" i="19" l="1"/>
  <c r="K40" i="19" s="1"/>
  <c r="L35" i="19"/>
  <c r="B41" i="19" l="1"/>
  <c r="K41" i="19" s="1"/>
  <c r="L36" i="19"/>
  <c r="B42" i="19" l="1"/>
  <c r="K42" i="19" s="1"/>
  <c r="L37" i="19"/>
  <c r="B43" i="19" l="1"/>
  <c r="K43" i="19" s="1"/>
  <c r="L38" i="19"/>
  <c r="B44" i="19" l="1"/>
  <c r="K44" i="19" s="1"/>
  <c r="L39" i="19"/>
  <c r="B45" i="19" l="1"/>
  <c r="K45" i="19" s="1"/>
  <c r="L40" i="19"/>
  <c r="B15" i="20" l="1"/>
  <c r="K15" i="20" s="1"/>
  <c r="L41" i="19"/>
  <c r="B16" i="20" l="1"/>
  <c r="K16" i="20" s="1"/>
  <c r="L42" i="19"/>
  <c r="B17" i="20" l="1"/>
  <c r="K17" i="20" s="1"/>
  <c r="L43" i="19"/>
  <c r="B18" i="20" l="1"/>
  <c r="K18" i="20" s="1"/>
  <c r="L44" i="19"/>
  <c r="B19" i="20" l="1"/>
  <c r="K19" i="20" s="1"/>
  <c r="L45" i="19"/>
  <c r="L48" i="19" s="1"/>
  <c r="B20" i="20" l="1"/>
  <c r="K20" i="20" s="1"/>
  <c r="L13" i="20"/>
  <c r="L29" i="13"/>
  <c r="B21" i="20" l="1"/>
  <c r="K21" i="20" s="1"/>
  <c r="L15" i="20"/>
  <c r="B22" i="20" l="1"/>
  <c r="K22" i="20" s="1"/>
  <c r="L16" i="20"/>
  <c r="L17" i="20" s="1"/>
  <c r="B23" i="20" l="1"/>
  <c r="K23" i="20" s="1"/>
  <c r="L18" i="20"/>
  <c r="B24" i="20" l="1"/>
  <c r="K24" i="20" s="1"/>
  <c r="L19" i="20"/>
  <c r="B25" i="20" l="1"/>
  <c r="K25" i="20" s="1"/>
  <c r="L20" i="20"/>
  <c r="B26" i="20" l="1"/>
  <c r="K26" i="20" s="1"/>
  <c r="L21" i="20"/>
  <c r="B27" i="20" l="1"/>
  <c r="K27" i="20" s="1"/>
  <c r="L22" i="20"/>
  <c r="B28" i="20" l="1"/>
  <c r="K28" i="20" s="1"/>
  <c r="L23" i="20"/>
  <c r="B29" i="20" l="1"/>
  <c r="K29" i="20" s="1"/>
  <c r="L24" i="20"/>
  <c r="B30" i="20" l="1"/>
  <c r="K30" i="20" s="1"/>
  <c r="L25" i="20"/>
  <c r="B31" i="20" l="1"/>
  <c r="K31" i="20" s="1"/>
  <c r="L26" i="20"/>
  <c r="B32" i="20" l="1"/>
  <c r="K32" i="20" s="1"/>
  <c r="L27" i="20"/>
  <c r="B33" i="20" l="1"/>
  <c r="K33" i="20" s="1"/>
  <c r="L28" i="20"/>
  <c r="B34" i="20" l="1"/>
  <c r="K34" i="20" s="1"/>
  <c r="L29" i="20"/>
  <c r="B35" i="20" l="1"/>
  <c r="K35" i="20" s="1"/>
  <c r="L30" i="20"/>
  <c r="B36" i="20" l="1"/>
  <c r="K36" i="20" s="1"/>
  <c r="L31" i="20"/>
  <c r="B37" i="20" l="1"/>
  <c r="K37" i="20" s="1"/>
  <c r="L32" i="20"/>
  <c r="B38" i="20" l="1"/>
  <c r="K38" i="20" s="1"/>
  <c r="L33" i="20"/>
  <c r="B39" i="20" l="1"/>
  <c r="K39" i="20" s="1"/>
  <c r="L34" i="20"/>
  <c r="B40" i="20" l="1"/>
  <c r="K40" i="20" s="1"/>
  <c r="L35" i="20"/>
  <c r="B41" i="20" l="1"/>
  <c r="K41" i="20" s="1"/>
  <c r="L36" i="20"/>
  <c r="B42" i="20" l="1"/>
  <c r="K42" i="20" s="1"/>
  <c r="L37" i="20"/>
  <c r="B43" i="20" l="1"/>
  <c r="K43" i="20" s="1"/>
  <c r="L38" i="20"/>
  <c r="B44" i="20" l="1"/>
  <c r="K44" i="20" s="1"/>
  <c r="L39" i="20"/>
  <c r="B45" i="20" l="1"/>
  <c r="K45" i="20" s="1"/>
  <c r="L40" i="20"/>
  <c r="B15" i="21" l="1"/>
  <c r="K15" i="21" s="1"/>
  <c r="L41" i="20"/>
  <c r="B16" i="21" l="1"/>
  <c r="K16" i="21" s="1"/>
  <c r="L42" i="20"/>
  <c r="B17" i="21" l="1"/>
  <c r="K17" i="21" s="1"/>
  <c r="L43" i="20"/>
  <c r="B18" i="21" l="1"/>
  <c r="K18" i="21" s="1"/>
  <c r="L44" i="20"/>
  <c r="B19" i="21" l="1"/>
  <c r="K19" i="21" s="1"/>
  <c r="L45" i="20"/>
  <c r="L48" i="20" s="1"/>
  <c r="B20" i="21" l="1"/>
  <c r="K20" i="21" s="1"/>
  <c r="L13" i="21"/>
  <c r="L31" i="13"/>
  <c r="B21" i="21" l="1"/>
  <c r="K21" i="21" s="1"/>
  <c r="L15" i="21"/>
  <c r="B22" i="21" l="1"/>
  <c r="K22" i="21" s="1"/>
  <c r="L16" i="21"/>
  <c r="L17" i="21" s="1"/>
  <c r="B23" i="21" l="1"/>
  <c r="K23" i="21" s="1"/>
  <c r="L18" i="21"/>
  <c r="B24" i="21" l="1"/>
  <c r="K24" i="21" s="1"/>
  <c r="L19" i="21"/>
  <c r="B25" i="21" l="1"/>
  <c r="K25" i="21" s="1"/>
  <c r="L20" i="21"/>
  <c r="B26" i="21" l="1"/>
  <c r="K26" i="21" s="1"/>
  <c r="L21" i="21"/>
  <c r="B27" i="21" l="1"/>
  <c r="K27" i="21" s="1"/>
  <c r="L22" i="21"/>
  <c r="B28" i="21" l="1"/>
  <c r="K28" i="21" s="1"/>
  <c r="L23" i="21"/>
  <c r="B29" i="21" l="1"/>
  <c r="K29" i="21" s="1"/>
  <c r="L24" i="21"/>
  <c r="B30" i="21" l="1"/>
  <c r="K30" i="21" s="1"/>
  <c r="L25" i="21"/>
  <c r="B31" i="21" l="1"/>
  <c r="K31" i="21" s="1"/>
  <c r="L26" i="21"/>
  <c r="B32" i="21" l="1"/>
  <c r="K32" i="21" s="1"/>
  <c r="L27" i="21"/>
  <c r="B33" i="21" l="1"/>
  <c r="K33" i="21" s="1"/>
  <c r="L28" i="21"/>
  <c r="B34" i="21" l="1"/>
  <c r="K34" i="21" s="1"/>
  <c r="L29" i="21"/>
  <c r="B35" i="21" l="1"/>
  <c r="K35" i="21" s="1"/>
  <c r="L30" i="21"/>
  <c r="B36" i="21" l="1"/>
  <c r="K36" i="21" s="1"/>
  <c r="L31" i="21"/>
  <c r="B37" i="21" l="1"/>
  <c r="K37" i="21" s="1"/>
  <c r="L32" i="21"/>
  <c r="B38" i="21" l="1"/>
  <c r="K38" i="21" s="1"/>
  <c r="L33" i="21"/>
  <c r="B39" i="21" l="1"/>
  <c r="K39" i="21" s="1"/>
  <c r="L34" i="21"/>
  <c r="B40" i="21" l="1"/>
  <c r="K40" i="21" s="1"/>
  <c r="L35" i="21"/>
  <c r="B41" i="21" l="1"/>
  <c r="K41" i="21" s="1"/>
  <c r="L36" i="21"/>
  <c r="B42" i="21" l="1"/>
  <c r="K42" i="21" s="1"/>
  <c r="L37" i="21"/>
  <c r="B43" i="21" l="1"/>
  <c r="K43" i="21" s="1"/>
  <c r="L38" i="21"/>
  <c r="B44" i="21" l="1"/>
  <c r="K44" i="21" s="1"/>
  <c r="L39" i="21"/>
  <c r="B15" i="22" l="1"/>
  <c r="K15" i="22" s="1"/>
  <c r="L40" i="21"/>
  <c r="B16" i="22" l="1"/>
  <c r="K16" i="22" s="1"/>
  <c r="L41" i="21"/>
  <c r="B17" i="22" l="1"/>
  <c r="K17" i="22" s="1"/>
  <c r="L42" i="21"/>
  <c r="B18" i="22" l="1"/>
  <c r="K18" i="22" s="1"/>
  <c r="L43" i="21"/>
  <c r="B19" i="22" l="1"/>
  <c r="K19" i="22" s="1"/>
  <c r="L44" i="21"/>
  <c r="L47" i="21" s="1"/>
  <c r="B20" i="22" l="1"/>
  <c r="K20" i="22" s="1"/>
  <c r="L13" i="22"/>
  <c r="L33" i="13"/>
  <c r="B21" i="22" l="1"/>
  <c r="K21" i="22" s="1"/>
  <c r="L15" i="22"/>
  <c r="B22" i="22" l="1"/>
  <c r="K22" i="22" s="1"/>
  <c r="L16" i="22"/>
  <c r="B23" i="22" l="1"/>
  <c r="K23" i="22" s="1"/>
  <c r="L17" i="22"/>
  <c r="L18" i="22" s="1"/>
  <c r="B24" i="22" l="1"/>
  <c r="K24" i="22" s="1"/>
  <c r="L19" i="22"/>
  <c r="B25" i="22" l="1"/>
  <c r="K25" i="22" s="1"/>
  <c r="L20" i="22"/>
  <c r="B26" i="22" l="1"/>
  <c r="K26" i="22" s="1"/>
  <c r="L21" i="22"/>
  <c r="B27" i="22" l="1"/>
  <c r="K27" i="22" s="1"/>
  <c r="L22" i="22"/>
  <c r="B28" i="22" l="1"/>
  <c r="K28" i="22" s="1"/>
  <c r="L23" i="22"/>
  <c r="B29" i="22" l="1"/>
  <c r="K29" i="22" s="1"/>
  <c r="L24" i="22"/>
  <c r="B30" i="22" l="1"/>
  <c r="K30" i="22" s="1"/>
  <c r="L25" i="22"/>
  <c r="B31" i="22" l="1"/>
  <c r="K31" i="22" s="1"/>
  <c r="L26" i="22"/>
  <c r="B32" i="22" l="1"/>
  <c r="K32" i="22" s="1"/>
  <c r="L27" i="22"/>
  <c r="B33" i="22" l="1"/>
  <c r="K33" i="22" s="1"/>
  <c r="L28" i="22"/>
  <c r="B34" i="22" l="1"/>
  <c r="K34" i="22" s="1"/>
  <c r="L29" i="22"/>
  <c r="B35" i="22" l="1"/>
  <c r="K35" i="22" s="1"/>
  <c r="L30" i="22"/>
  <c r="B36" i="22" l="1"/>
  <c r="K36" i="22" s="1"/>
  <c r="L31" i="22"/>
  <c r="B37" i="22" l="1"/>
  <c r="K37" i="22" s="1"/>
  <c r="L32" i="22"/>
  <c r="B38" i="22" l="1"/>
  <c r="K38" i="22" s="1"/>
  <c r="L33" i="22"/>
  <c r="B39" i="22" l="1"/>
  <c r="K39" i="22" s="1"/>
  <c r="L34" i="22"/>
  <c r="B40" i="22" l="1"/>
  <c r="K40" i="22" s="1"/>
  <c r="L35" i="22"/>
  <c r="B41" i="22" l="1"/>
  <c r="K41" i="22" s="1"/>
  <c r="L36" i="22"/>
  <c r="B42" i="22" l="1"/>
  <c r="K42" i="22" s="1"/>
  <c r="L37" i="22"/>
  <c r="B43" i="22" l="1"/>
  <c r="K43" i="22" s="1"/>
  <c r="L38" i="22"/>
  <c r="B44" i="22" l="1"/>
  <c r="K44" i="22" s="1"/>
  <c r="L39" i="22"/>
  <c r="B45" i="22" l="1"/>
  <c r="K45" i="22" s="1"/>
  <c r="L40" i="22"/>
  <c r="B15" i="23" l="1"/>
  <c r="K15" i="23" s="1"/>
  <c r="L41" i="22"/>
  <c r="B16" i="23" l="1"/>
  <c r="K16" i="23" s="1"/>
  <c r="L42" i="22"/>
  <c r="B17" i="23" l="1"/>
  <c r="K17" i="23" s="1"/>
  <c r="L43" i="22"/>
  <c r="B18" i="23" l="1"/>
  <c r="K18" i="23" s="1"/>
  <c r="L44" i="22"/>
  <c r="B19" i="23" l="1"/>
  <c r="K19" i="23" s="1"/>
  <c r="L45" i="22"/>
  <c r="L48" i="22" s="1"/>
  <c r="B20" i="23" l="1"/>
  <c r="K20" i="23" s="1"/>
  <c r="L35" i="13"/>
  <c r="L13" i="23"/>
  <c r="B21" i="23" l="1"/>
  <c r="K21" i="23" s="1"/>
  <c r="L15" i="23"/>
  <c r="B22" i="23" l="1"/>
  <c r="K22" i="23" s="1"/>
  <c r="L16" i="23"/>
  <c r="B23" i="23" l="1"/>
  <c r="K23" i="23" s="1"/>
  <c r="L17" i="23"/>
  <c r="B24" i="23" l="1"/>
  <c r="K24" i="23" s="1"/>
  <c r="L18" i="23"/>
  <c r="L19" i="23" s="1"/>
  <c r="B25" i="23" l="1"/>
  <c r="K25" i="23" s="1"/>
  <c r="L20" i="23"/>
  <c r="B26" i="23" l="1"/>
  <c r="K26" i="23" s="1"/>
  <c r="L21" i="23"/>
  <c r="B27" i="23" l="1"/>
  <c r="K27" i="23" s="1"/>
  <c r="L22" i="23"/>
  <c r="B28" i="23" l="1"/>
  <c r="K28" i="23" s="1"/>
  <c r="L23" i="23"/>
  <c r="B29" i="23" l="1"/>
  <c r="K29" i="23" s="1"/>
  <c r="L24" i="23"/>
  <c r="B30" i="23" l="1"/>
  <c r="K30" i="23" s="1"/>
  <c r="L25" i="23"/>
  <c r="B31" i="23" l="1"/>
  <c r="K31" i="23" s="1"/>
  <c r="L26" i="23"/>
  <c r="B32" i="23" l="1"/>
  <c r="K32" i="23" s="1"/>
  <c r="L27" i="23"/>
  <c r="B33" i="23" l="1"/>
  <c r="K33" i="23" s="1"/>
  <c r="L28" i="23"/>
  <c r="B34" i="23" l="1"/>
  <c r="K34" i="23" s="1"/>
  <c r="L29" i="23"/>
  <c r="B35" i="23" l="1"/>
  <c r="K35" i="23" s="1"/>
  <c r="L30" i="23"/>
  <c r="B36" i="23" l="1"/>
  <c r="K36" i="23" s="1"/>
  <c r="L31" i="23"/>
  <c r="B37" i="23" l="1"/>
  <c r="K37" i="23" s="1"/>
  <c r="L32" i="23"/>
  <c r="B38" i="23" l="1"/>
  <c r="K38" i="23" s="1"/>
  <c r="L33" i="23"/>
  <c r="B39" i="23" l="1"/>
  <c r="K39" i="23" s="1"/>
  <c r="L34" i="23"/>
  <c r="B40" i="23" l="1"/>
  <c r="K40" i="23" s="1"/>
  <c r="L35" i="23"/>
  <c r="B41" i="23" l="1"/>
  <c r="K41" i="23" s="1"/>
  <c r="L36" i="23"/>
  <c r="B42" i="23" l="1"/>
  <c r="K42" i="23" s="1"/>
  <c r="L37" i="23"/>
  <c r="B43" i="23" l="1"/>
  <c r="K43" i="23" s="1"/>
  <c r="L38" i="23"/>
  <c r="B44" i="23" l="1"/>
  <c r="K44" i="23" s="1"/>
  <c r="L39" i="23"/>
  <c r="B15" i="24" l="1"/>
  <c r="K15" i="24" s="1"/>
  <c r="L40" i="23"/>
  <c r="B16" i="24" l="1"/>
  <c r="K16" i="24" s="1"/>
  <c r="L41" i="23"/>
  <c r="B17" i="24" l="1"/>
  <c r="K17" i="24" s="1"/>
  <c r="L42" i="23"/>
  <c r="B18" i="24" l="1"/>
  <c r="K18" i="24" s="1"/>
  <c r="L43" i="23"/>
  <c r="B19" i="24" l="1"/>
  <c r="K19" i="24" s="1"/>
  <c r="L44" i="23"/>
  <c r="L47" i="23" s="1"/>
  <c r="B20" i="24" l="1"/>
  <c r="K20" i="24" s="1"/>
  <c r="L37" i="13"/>
  <c r="L13" i="24"/>
  <c r="B21" i="24" l="1"/>
  <c r="K21" i="24" s="1"/>
  <c r="L15" i="24"/>
  <c r="B22" i="24" l="1"/>
  <c r="K22" i="24" s="1"/>
  <c r="L16" i="24"/>
  <c r="B23" i="24" l="1"/>
  <c r="K23" i="24" s="1"/>
  <c r="L17" i="24"/>
  <c r="L18" i="24" s="1"/>
  <c r="B24" i="24" l="1"/>
  <c r="K24" i="24" s="1"/>
  <c r="L19" i="24"/>
  <c r="B25" i="24" l="1"/>
  <c r="K25" i="24" s="1"/>
  <c r="L20" i="24"/>
  <c r="B26" i="24" l="1"/>
  <c r="K26" i="24" s="1"/>
  <c r="L21" i="24"/>
  <c r="B27" i="24" l="1"/>
  <c r="K27" i="24" s="1"/>
  <c r="L22" i="24"/>
  <c r="B28" i="24" l="1"/>
  <c r="K28" i="24" s="1"/>
  <c r="L23" i="24"/>
  <c r="B29" i="24" l="1"/>
  <c r="K29" i="24" s="1"/>
  <c r="L24" i="24"/>
  <c r="B30" i="24" l="1"/>
  <c r="K30" i="24" s="1"/>
  <c r="L25" i="24"/>
  <c r="B31" i="24" l="1"/>
  <c r="K31" i="24" s="1"/>
  <c r="L26" i="24"/>
  <c r="B32" i="24" l="1"/>
  <c r="K32" i="24" s="1"/>
  <c r="L27" i="24"/>
  <c r="B33" i="24" l="1"/>
  <c r="K33" i="24" s="1"/>
  <c r="L28" i="24"/>
  <c r="B34" i="24" l="1"/>
  <c r="K34" i="24" s="1"/>
  <c r="L29" i="24"/>
  <c r="B35" i="24" l="1"/>
  <c r="K35" i="24" s="1"/>
  <c r="L30" i="24"/>
  <c r="B36" i="24" l="1"/>
  <c r="K36" i="24" s="1"/>
  <c r="L31" i="24"/>
  <c r="B37" i="24" l="1"/>
  <c r="K37" i="24" s="1"/>
  <c r="L32" i="24"/>
  <c r="B38" i="24" l="1"/>
  <c r="K38" i="24" s="1"/>
  <c r="L33" i="24"/>
  <c r="B39" i="24" l="1"/>
  <c r="K39" i="24" s="1"/>
  <c r="L34" i="24"/>
  <c r="B40" i="24" l="1"/>
  <c r="K40" i="24" s="1"/>
  <c r="L35" i="24"/>
  <c r="B41" i="24" l="1"/>
  <c r="K41" i="24" s="1"/>
  <c r="L36" i="24"/>
  <c r="B42" i="24" l="1"/>
  <c r="K42" i="24" s="1"/>
  <c r="L37" i="24"/>
  <c r="B43" i="24" l="1"/>
  <c r="K43" i="24" s="1"/>
  <c r="L38" i="24"/>
  <c r="B44" i="24" l="1"/>
  <c r="K44" i="24" s="1"/>
  <c r="L39" i="24"/>
  <c r="B45" i="24" l="1"/>
  <c r="K45" i="24" s="1"/>
  <c r="L40" i="24"/>
  <c r="L41" i="24" l="1"/>
  <c r="L42" i="24" l="1"/>
  <c r="L43" i="24" l="1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1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1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1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1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1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1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1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1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1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1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1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1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1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1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B15" authorId="0" shapeId="0" xr:uid="{00000000-0006-0000-0100-000013000000}">
      <text>
        <r>
          <rPr>
            <sz val="9"/>
            <color indexed="81"/>
            <rFont val="Segoe UI"/>
            <family val="2"/>
          </rPr>
          <t>Premier jour de semaine de l’année?</t>
        </r>
      </text>
    </comment>
    <comment ref="L48" authorId="1" shapeId="0" xr:uid="{00000000-0006-0000-0100-000014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A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A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A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A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A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A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A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A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A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A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A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A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A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A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A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B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B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B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B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B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B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B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B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B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B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B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B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B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B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B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C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C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C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C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C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C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C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C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C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C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C00-00000F000000}">
      <text>
        <r>
          <rPr>
            <sz val="9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C00-000010000000}">
      <text>
        <r>
          <rPr>
            <sz val="9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C00-000011000000}">
      <text>
        <r>
          <rPr>
            <sz val="9"/>
            <color indexed="81"/>
            <rFont val="Segoe UI"/>
            <family val="2"/>
          </rPr>
          <t>Saisie de la durée d’absence (décimal) qui influence le solde, p. ex.:
- déduction de compensation
- prise en compte du travail en heures supplémentaires (art. 25 CCT)
- absence pour conférences/cours (sans indemnité de salaire)</t>
        </r>
      </text>
    </comment>
    <comment ref="L11" authorId="1" shapeId="0" xr:uid="{00000000-0006-0000-0C00-000012000000}">
      <text>
        <r>
          <rPr>
            <sz val="9"/>
            <color indexed="81"/>
            <rFont val="Segoe UI"/>
            <family val="2"/>
          </rPr>
          <t>Solde de compensation en centièmes</t>
        </r>
      </text>
    </comment>
    <comment ref="L48" authorId="1" shapeId="0" xr:uid="{00000000-0006-0000-0C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2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2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2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2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2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2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2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2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2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2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2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2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2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2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A43" authorId="0" shapeId="0" xr:uid="{00000000-0006-0000-0200-000013000000}">
      <text>
        <r>
          <rPr>
            <sz val="9"/>
            <color indexed="81"/>
            <rFont val="Segoe UI"/>
            <family val="2"/>
          </rPr>
          <t>Année bissextile?</t>
        </r>
      </text>
    </comment>
    <comment ref="L46" authorId="1" shapeId="0" xr:uid="{00000000-0006-0000-0200-000014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3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3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3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3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3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3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3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3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3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3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3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3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3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3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3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4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4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4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4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4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4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4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4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4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4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4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4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4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4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4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5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5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5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5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5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5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5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5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5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5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5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5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5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5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5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6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6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6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6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6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6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6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6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6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6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6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6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6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6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6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7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7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7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7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7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7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7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7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7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7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7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7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7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7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7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8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8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8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8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8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8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8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8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8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8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8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8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8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8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8" authorId="1" shapeId="0" xr:uid="{00000000-0006-0000-08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900-000001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L3" authorId="0" shapeId="0" xr:uid="{00000000-0006-0000-0900-000002000000}">
      <text>
        <r>
          <rPr>
            <sz val="11"/>
            <color indexed="81"/>
            <rFont val="Segoe UI"/>
            <family val="2"/>
          </rPr>
          <t xml:space="preserve">chiffre décimal
</t>
        </r>
      </text>
    </comment>
    <comment ref="N5" authorId="1" shapeId="0" xr:uid="{00000000-0006-0000-0900-000003000000}">
      <text>
        <r>
          <rPr>
            <b/>
            <sz val="11"/>
            <color indexed="81"/>
            <rFont val="Segoe UI"/>
            <family val="2"/>
          </rPr>
          <t xml:space="preserve">Contrôle des vacances selon l’art. 33 CCT:
</t>
        </r>
        <r>
          <rPr>
            <sz val="11"/>
            <color indexed="81"/>
            <rFont val="Segoe UI"/>
            <family val="2"/>
          </rPr>
          <t>Saisie au moyen d’une «absence d’une demi-journée/journée entière»</t>
        </r>
      </text>
    </comment>
    <comment ref="O5" authorId="1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Jours de congé payés selon l’art. 34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N6" authorId="1" shapeId="0" xr:uid="{00000000-0006-0000-0900-000005000000}">
      <text>
        <r>
          <rPr>
            <b/>
            <sz val="11"/>
            <color indexed="81"/>
            <rFont val="Segoe UI"/>
            <family val="2"/>
          </rPr>
          <t xml:space="preserve">Contrôle des jours fériés selon l’art. 33 CCT:
</t>
        </r>
        <r>
          <rPr>
            <sz val="11"/>
            <color indexed="81"/>
            <rFont val="Segoe UI"/>
            <family val="2"/>
          </rPr>
          <t>Jours fériés assimilés au dimanche selon la législation cantonale Saisie au moyen d’une «absence d’une demi-journée/journée entière»</t>
        </r>
      </text>
    </comment>
    <comment ref="O6" authorId="1" shapeId="0" xr:uid="{00000000-0006-0000-0900-000006000000}">
      <text>
        <r>
          <rPr>
            <b/>
            <sz val="11"/>
            <color indexed="81"/>
            <rFont val="Segoe UI"/>
            <family val="2"/>
          </rPr>
          <t xml:space="preserve">Congé maternité selon l’art. 44 CCT:
</t>
        </r>
        <r>
          <rPr>
            <sz val="11"/>
            <color indexed="81"/>
            <rFont val="Segoe UI"/>
            <family val="2"/>
          </rPr>
          <t>«L’heure du par jour de la semaine» n’est pas changé généralement par cette absence.</t>
        </r>
      </text>
    </comment>
    <comment ref="A7" authorId="0" shapeId="0" xr:uid="{00000000-0006-0000-0900-000007000000}">
      <text>
        <r>
          <rPr>
            <sz val="9"/>
            <color indexed="81"/>
            <rFont val="Segoe UI"/>
            <family val="2"/>
          </rPr>
          <t>Durée du travail hebdomadaire: Durée du travail hebdomadaire convenue par contrat (addition de toutes les durées théoriques hebdomadaires journalières)</t>
        </r>
      </text>
    </comment>
    <comment ref="N7" authorId="1" shapeId="0" xr:uid="{00000000-0006-0000-0900-000008000000}">
      <text>
        <r>
          <rPr>
            <b/>
            <sz val="11"/>
            <color indexed="81"/>
            <rFont val="Segoe UI"/>
            <family val="2"/>
          </rPr>
          <t xml:space="preserve">Maladie:
</t>
        </r>
        <r>
          <rPr>
            <sz val="11"/>
            <color indexed="81"/>
            <rFont val="Segoe UI"/>
            <family val="2"/>
          </rPr>
          <t xml:space="preserve">«L’heure du par jour de la semaine» n’est pas changé généralement par cette absence. </t>
        </r>
      </text>
    </comment>
    <comment ref="O7" authorId="1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Réunions et cours selon l’art. 35.2 CCT:
</t>
        </r>
        <r>
          <rPr>
            <sz val="11"/>
            <color indexed="81"/>
            <rFont val="Segoe UI"/>
            <family val="2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N8" authorId="0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Absence brève:
</t>
        </r>
        <r>
          <rPr>
            <sz val="11"/>
            <color indexed="81"/>
            <rFont val="Segoe UI"/>
            <family val="2"/>
          </rPr>
          <t>Si le collaborateur était brièvement absent de son lieu de travail pour remplir des obligations privées.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 xml:space="preserve">Jour libre de la semaine:
</t>
        </r>
        <r>
          <rPr>
            <sz val="11"/>
            <color indexed="81"/>
            <rFont val="Segoe UI"/>
            <family val="2"/>
          </rPr>
          <t>L’absence pour ce jour peut être saisie pour le regroupement dans l’aperçu au moyen de «jour d’absence, demi-journée/journée entière».</t>
        </r>
      </text>
    </comment>
    <comment ref="N9" authorId="1" shapeId="0" xr:uid="{00000000-0006-0000-0900-00000C000000}">
      <text>
        <r>
          <rPr>
            <b/>
            <sz val="11"/>
            <color indexed="81"/>
            <rFont val="Segoe UI"/>
            <family val="2"/>
          </rPr>
          <t>Accident professionnel ou non professionne</t>
        </r>
        <r>
          <rPr>
            <sz val="11"/>
            <color indexed="81"/>
            <rFont val="Segoe UI"/>
            <family val="2"/>
          </rPr>
          <t>l:
«L’heure du par jour de la semaine» n’est pas changé généralement par cette absence.</t>
        </r>
      </text>
    </comment>
    <comment ref="O9" authorId="1" shapeId="0" xr:uid="{00000000-0006-0000-0900-00000D000000}">
      <text>
        <r>
          <rPr>
            <b/>
            <sz val="11"/>
            <color indexed="81"/>
            <rFont val="Segoe UI"/>
            <family val="2"/>
          </rPr>
          <t xml:space="preserve">Compensation de travail en heures supplémentaires selon l’art. 25.3 CCT: </t>
        </r>
      </text>
    </comment>
    <comment ref="A11" authorId="1" shapeId="0" xr:uid="{00000000-0006-0000-0900-00000E000000}">
      <text>
        <r>
          <rPr>
            <sz val="11"/>
            <color indexed="81"/>
            <rFont val="Segoe UI"/>
            <family val="2"/>
          </rPr>
          <t>La saisie des dates peut également être faite au format «00.00.0000».</t>
        </r>
      </text>
    </comment>
    <comment ref="B11" authorId="1" shapeId="0" xr:uid="{00000000-0006-0000-0900-00000F000000}">
      <text>
        <r>
          <rPr>
            <sz val="11"/>
            <color indexed="81"/>
            <rFont val="Segoe UI"/>
            <family val="2"/>
          </rPr>
          <t>La saisie du jour de la semaine est facultative.</t>
        </r>
      </text>
    </comment>
    <comment ref="H11" authorId="0" shapeId="0" xr:uid="{00000000-0006-0000-0900-000010000000}">
      <text>
        <r>
          <rPr>
            <sz val="11"/>
            <color indexed="81"/>
            <rFont val="Segoe UI"/>
            <family val="2"/>
          </rPr>
          <t>L’absence d’une demi-journée ou d’une journée ne peut être marquée qu’en cas de vacances ou de jours fériés.</t>
        </r>
      </text>
    </comment>
    <comment ref="I11" authorId="1" shapeId="0" xr:uid="{00000000-0006-0000-0900-000011000000}">
      <text>
        <r>
          <rPr>
            <sz val="11"/>
            <color indexed="81"/>
            <rFont val="Segoe UI"/>
            <family val="2"/>
          </rPr>
          <t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1" shapeId="0" xr:uid="{00000000-0006-0000-0900-000012000000}">
      <text>
        <r>
          <rPr>
            <sz val="11"/>
            <color indexed="81"/>
            <rFont val="Segoe UI"/>
            <family val="2"/>
          </rPr>
          <t>Solde de compensation en chiffre décimal</t>
        </r>
      </text>
    </comment>
    <comment ref="L47" authorId="1" shapeId="0" xr:uid="{00000000-0006-0000-0900-000013000000}">
      <text>
        <r>
          <rPr>
            <sz val="9"/>
            <color indexed="81"/>
            <rFont val="Segoe UI"/>
            <family val="2"/>
          </rPr>
          <t>Le solde en fin de mois est automatiquement reporté au mois suivant.</t>
        </r>
      </text>
    </comment>
  </commentList>
</comments>
</file>

<file path=xl/sharedStrings.xml><?xml version="1.0" encoding="utf-8"?>
<sst xmlns="http://schemas.openxmlformats.org/spreadsheetml/2006/main" count="607" uniqueCount="92">
  <si>
    <t>Documentation du temps de travail</t>
  </si>
  <si>
    <t xml:space="preserve">Explication </t>
  </si>
  <si>
    <t>Nom</t>
  </si>
  <si>
    <t>Modèle</t>
  </si>
  <si>
    <t>Rue</t>
  </si>
  <si>
    <t>Prénom</t>
  </si>
  <si>
    <t>Marie</t>
  </si>
  <si>
    <t>NPA</t>
  </si>
  <si>
    <t>Date de naissance</t>
  </si>
  <si>
    <t>Lieu</t>
  </si>
  <si>
    <t>N° AVS</t>
  </si>
  <si>
    <t>Pays</t>
  </si>
  <si>
    <t>Taux d’occupation</t>
  </si>
  <si>
    <t>Jours fériés/an</t>
  </si>
  <si>
    <t>Jour libre de la semaine</t>
  </si>
  <si>
    <t>variable</t>
  </si>
  <si>
    <t>Solde de compensation de l'année précédente</t>
  </si>
  <si>
    <t>Mois</t>
  </si>
  <si>
    <t>VA</t>
  </si>
  <si>
    <t>JF</t>
  </si>
  <si>
    <t>MA</t>
  </si>
  <si>
    <t>AC</t>
  </si>
  <si>
    <t>CP</t>
  </si>
  <si>
    <t>MAT</t>
  </si>
  <si>
    <t>AB</t>
  </si>
  <si>
    <t>JL</t>
  </si>
  <si>
    <t>CO</t>
  </si>
  <si>
    <t>RC</t>
  </si>
  <si>
    <t>Solde</t>
  </si>
  <si>
    <t>Remarques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</si>
  <si>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</si>
  <si>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</si>
  <si>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</si>
  <si>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</si>
  <si>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</si>
  <si>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</si>
  <si>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</si>
  <si>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</si>
  <si>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</si>
  <si>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</si>
  <si>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</si>
  <si>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</si>
  <si>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</si>
  <si>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Légende</t>
  </si>
  <si>
    <t>VA = vacances</t>
  </si>
  <si>
    <t>JF = jour férié</t>
  </si>
  <si>
    <t>Date et signature du collaborateur/de la collaboratrice:</t>
  </si>
  <si>
    <t>MA = maladie</t>
  </si>
  <si>
    <t>AC = accident</t>
  </si>
  <si>
    <t>CP = jours de congé payés</t>
  </si>
  <si>
    <t>Vacances</t>
  </si>
  <si>
    <t>CO = compensation</t>
  </si>
  <si>
    <t xml:space="preserve">Demi-journée </t>
  </si>
  <si>
    <t>RC = réunions/cours</t>
  </si>
  <si>
    <t>Journée entière</t>
  </si>
  <si>
    <t>MAT = maternité</t>
  </si>
  <si>
    <t>AB = absence brève</t>
  </si>
  <si>
    <t>JL = jour libre hebdomadaire</t>
  </si>
  <si>
    <t>Informations personnelles</t>
  </si>
  <si>
    <t>Jour</t>
  </si>
  <si>
    <t>Motifs d'absence</t>
  </si>
  <si>
    <t>Nom/Prénom</t>
  </si>
  <si>
    <t>Lundi</t>
  </si>
  <si>
    <t>Jeudi</t>
  </si>
  <si>
    <t>Mardi</t>
  </si>
  <si>
    <t>Vendredi</t>
  </si>
  <si>
    <t>Durée du travail hebdomadaire</t>
  </si>
  <si>
    <t>Mercredi</t>
  </si>
  <si>
    <t>Samedi</t>
  </si>
  <si>
    <t>Dimanche</t>
  </si>
  <si>
    <t>Date</t>
  </si>
  <si>
    <t>Début</t>
  </si>
  <si>
    <t>Fin</t>
  </si>
  <si>
    <t>Pause
Début</t>
  </si>
  <si>
    <t>Pause
Fin</t>
  </si>
  <si>
    <t>Raison de l'absence</t>
  </si>
  <si>
    <t>Absence journalière
demi/entière</t>
  </si>
  <si>
    <t>Différence
du jour</t>
  </si>
  <si>
    <t>Solde du mois précédent</t>
  </si>
  <si>
    <t>Solde à la fin du mois</t>
  </si>
  <si>
    <t xml:space="preserve">Date et signature du collaborateur/de la collaboratrice: </t>
  </si>
  <si>
    <t>Lu</t>
  </si>
  <si>
    <t>Ma</t>
  </si>
  <si>
    <t>Me</t>
  </si>
  <si>
    <t>Je</t>
  </si>
  <si>
    <t>Ve</t>
  </si>
  <si>
    <t>Sa</t>
  </si>
  <si>
    <t>Di</t>
  </si>
  <si>
    <t>Durée travail effective</t>
  </si>
  <si>
    <t>Conversion du temps</t>
  </si>
  <si>
    <t>Durée de l'absence</t>
  </si>
  <si>
    <t>heures 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</si>
</sst>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sz val="11"/>
      <color indexed="81"/>
      <name val="Segoe UI"/>
      <family val="2"/>
    </font>
    <font>
      <b/>
      <sz val="11"/>
      <color indexed="81"/>
      <name val="Segoe UI"/>
      <family val="2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6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4" fillId="3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/>
    <xf numFmtId="2" fontId="7" fillId="0" borderId="0" xfId="0" applyNumberFormat="1" applyFont="1" applyBorder="1"/>
    <xf numFmtId="0" fontId="6" fillId="0" borderId="0" xfId="0" applyFont="1" applyBorder="1"/>
    <xf numFmtId="0" fontId="7" fillId="4" borderId="6" xfId="0" applyFont="1" applyFill="1" applyBorder="1"/>
    <xf numFmtId="0" fontId="7" fillId="8" borderId="7" xfId="0" applyFont="1" applyFill="1" applyBorder="1"/>
    <xf numFmtId="0" fontId="7" fillId="5" borderId="6" xfId="0" applyFont="1" applyFill="1" applyBorder="1"/>
    <xf numFmtId="0" fontId="7" fillId="6" borderId="7" xfId="0" applyFont="1" applyFill="1" applyBorder="1"/>
    <xf numFmtId="2" fontId="7" fillId="0" borderId="14" xfId="0" applyNumberFormat="1" applyFont="1" applyBorder="1"/>
    <xf numFmtId="0" fontId="7" fillId="7" borderId="13" xfId="0" applyFont="1" applyFill="1" applyBorder="1"/>
    <xf numFmtId="0" fontId="7" fillId="10" borderId="15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29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1" fontId="7" fillId="0" borderId="8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" fontId="7" fillId="0" borderId="0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1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20" fontId="8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11" borderId="31" xfId="0" applyNumberFormat="1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 applyProtection="1">
      <alignment horizontal="center" vertical="center"/>
      <protection locked="0"/>
    </xf>
    <xf numFmtId="20" fontId="8" fillId="9" borderId="8" xfId="0" applyNumberFormat="1" applyFont="1" applyFill="1" applyBorder="1" applyAlignment="1" applyProtection="1">
      <alignment horizontal="center" vertical="center"/>
      <protection locked="0"/>
    </xf>
    <xf numFmtId="20" fontId="8" fillId="9" borderId="11" xfId="0" applyNumberFormat="1" applyFont="1" applyFill="1" applyBorder="1" applyAlignment="1" applyProtection="1">
      <alignment horizontal="center" vertical="center"/>
      <protection locked="0"/>
    </xf>
    <xf numFmtId="20" fontId="8" fillId="9" borderId="10" xfId="0" applyNumberFormat="1" applyFont="1" applyFill="1" applyBorder="1" applyAlignment="1" applyProtection="1">
      <alignment horizontal="center" vertical="center"/>
      <protection locked="0"/>
    </xf>
    <xf numFmtId="2" fontId="7" fillId="9" borderId="1" xfId="0" applyNumberFormat="1" applyFont="1" applyFill="1" applyBorder="1" applyAlignment="1" applyProtection="1">
      <alignment horizontal="center" vertical="center"/>
      <protection locked="0"/>
    </xf>
    <xf numFmtId="2" fontId="7" fillId="9" borderId="9" xfId="0" applyNumberFormat="1" applyFont="1" applyFill="1" applyBorder="1" applyAlignment="1" applyProtection="1">
      <alignment horizontal="center" vertical="center"/>
      <protection locked="0"/>
    </xf>
    <xf numFmtId="2" fontId="8" fillId="9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>
      <alignment horizontal="center" vertical="center"/>
    </xf>
    <xf numFmtId="0" fontId="7" fillId="13" borderId="15" xfId="0" applyFont="1" applyFill="1" applyBorder="1"/>
    <xf numFmtId="0" fontId="7" fillId="12" borderId="6" xfId="0" applyFont="1" applyFill="1" applyBorder="1"/>
    <xf numFmtId="0" fontId="10" fillId="0" borderId="0" xfId="0" applyFont="1"/>
    <xf numFmtId="0" fontId="0" fillId="0" borderId="0" xfId="0" applyAlignment="1">
      <alignment horizontal="center"/>
    </xf>
    <xf numFmtId="164" fontId="7" fillId="11" borderId="3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8" xfId="0" applyBorder="1"/>
    <xf numFmtId="0" fontId="6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9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7" fillId="14" borderId="6" xfId="0" applyFont="1" applyFill="1" applyBorder="1"/>
    <xf numFmtId="0" fontId="7" fillId="15" borderId="7" xfId="0" applyFont="1" applyFill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2" fillId="16" borderId="0" xfId="0" applyFont="1" applyFill="1"/>
    <xf numFmtId="0" fontId="12" fillId="16" borderId="0" xfId="0" applyFont="1" applyFill="1" applyAlignment="1"/>
    <xf numFmtId="20" fontId="8" fillId="9" borderId="45" xfId="0" applyNumberFormat="1" applyFont="1" applyFill="1" applyBorder="1" applyAlignment="1" applyProtection="1">
      <alignment horizontal="center" vertical="center"/>
      <protection locked="0"/>
    </xf>
    <xf numFmtId="20" fontId="8" fillId="9" borderId="47" xfId="0" applyNumberFormat="1" applyFont="1" applyFill="1" applyBorder="1" applyAlignment="1" applyProtection="1">
      <alignment horizontal="center" vertical="center"/>
      <protection locked="0"/>
    </xf>
    <xf numFmtId="165" fontId="9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7" fillId="9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0" xfId="0" applyFont="1"/>
    <xf numFmtId="0" fontId="0" fillId="0" borderId="2" xfId="0" applyBorder="1"/>
    <xf numFmtId="0" fontId="2" fillId="0" borderId="0" xfId="0" applyFont="1"/>
    <xf numFmtId="2" fontId="7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1" fillId="9" borderId="3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/>
    <xf numFmtId="0" fontId="4" fillId="0" borderId="0" xfId="0" applyFont="1" applyBorder="1" applyAlignment="1"/>
    <xf numFmtId="0" fontId="12" fillId="0" borderId="0" xfId="0" applyFont="1"/>
    <xf numFmtId="0" fontId="12" fillId="16" borderId="0" xfId="0" applyFont="1" applyFill="1" applyBorder="1" applyAlignment="1"/>
    <xf numFmtId="0" fontId="12" fillId="16" borderId="0" xfId="0" applyFont="1" applyFill="1" applyBorder="1"/>
    <xf numFmtId="0" fontId="12" fillId="16" borderId="2" xfId="0" applyFont="1" applyFill="1" applyBorder="1"/>
    <xf numFmtId="0" fontId="12" fillId="16" borderId="0" xfId="0" applyFont="1" applyFill="1" applyBorder="1" applyProtection="1">
      <protection hidden="1"/>
    </xf>
    <xf numFmtId="0" fontId="12" fillId="17" borderId="0" xfId="0" applyFont="1" applyFill="1" applyBorder="1" applyProtection="1">
      <protection hidden="1"/>
    </xf>
    <xf numFmtId="0" fontId="12" fillId="16" borderId="0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7" fillId="0" borderId="1" xfId="0" applyFont="1" applyFill="1" applyBorder="1" applyAlignment="1" applyProtection="1">
      <alignment vertical="center"/>
      <protection locked="0"/>
    </xf>
    <xf numFmtId="1" fontId="7" fillId="9" borderId="10" xfId="0" applyNumberFormat="1" applyFont="1" applyFill="1" applyBorder="1" applyAlignment="1">
      <alignment horizontal="left" vertical="center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7" fillId="0" borderId="8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16" fillId="9" borderId="8" xfId="0" applyFont="1" applyFill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6" fillId="9" borderId="9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39" xfId="0" applyFont="1" applyFill="1" applyBorder="1" applyAlignment="1" applyProtection="1">
      <alignment horizontal="center" vertical="center"/>
      <protection locked="0"/>
    </xf>
    <xf numFmtId="0" fontId="10" fillId="9" borderId="36" xfId="0" applyFont="1" applyFill="1" applyBorder="1" applyAlignment="1" applyProtection="1">
      <alignment horizontal="center" vertical="center"/>
      <protection locked="0"/>
    </xf>
    <xf numFmtId="0" fontId="10" fillId="9" borderId="37" xfId="0" applyFont="1" applyFill="1" applyBorder="1" applyAlignment="1" applyProtection="1">
      <alignment horizontal="center" vertical="center"/>
      <protection locked="0"/>
    </xf>
    <xf numFmtId="0" fontId="10" fillId="9" borderId="10" xfId="0" applyFont="1" applyFill="1" applyBorder="1" applyAlignment="1" applyProtection="1">
      <alignment horizontal="center" vertical="center"/>
      <protection locked="0"/>
    </xf>
    <xf numFmtId="0" fontId="10" fillId="9" borderId="11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5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47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9" borderId="49" xfId="0" applyFont="1" applyFill="1" applyBorder="1" applyAlignment="1" applyProtection="1">
      <alignment horizontal="left" vertical="center"/>
      <protection locked="0"/>
    </xf>
    <xf numFmtId="0" fontId="2" fillId="9" borderId="45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19" xfId="0" applyFont="1" applyFill="1" applyBorder="1" applyAlignment="1" applyProtection="1">
      <alignment horizontal="left" vertical="center"/>
      <protection locked="0"/>
    </xf>
    <xf numFmtId="0" fontId="2" fillId="9" borderId="42" xfId="0" applyFont="1" applyFill="1" applyBorder="1" applyAlignment="1" applyProtection="1">
      <alignment horizontal="left" vertical="center"/>
      <protection locked="0"/>
    </xf>
    <xf numFmtId="0" fontId="2" fillId="9" borderId="43" xfId="0" applyFont="1" applyFill="1" applyBorder="1" applyAlignment="1" applyProtection="1">
      <alignment horizontal="left" vertical="center"/>
      <protection locked="0"/>
    </xf>
    <xf numFmtId="0" fontId="2" fillId="9" borderId="44" xfId="0" applyFont="1" applyFill="1" applyBorder="1" applyAlignment="1" applyProtection="1">
      <alignment horizontal="left" vertical="center"/>
      <protection locked="0"/>
    </xf>
    <xf numFmtId="0" fontId="2" fillId="0" borderId="5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16" borderId="0" xfId="0" applyFont="1" applyFill="1" applyAlignment="1">
      <alignment horizontal="left"/>
    </xf>
    <xf numFmtId="0" fontId="9" fillId="0" borderId="5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top"/>
    </xf>
    <xf numFmtId="0" fontId="6" fillId="2" borderId="2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11" borderId="28" xfId="0" applyFont="1" applyFill="1" applyBorder="1" applyAlignment="1">
      <alignment horizontal="left" vertical="center"/>
    </xf>
    <xf numFmtId="0" fontId="6" fillId="11" borderId="29" xfId="0" applyFont="1" applyFill="1" applyBorder="1" applyAlignment="1">
      <alignment horizontal="left" vertical="center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  <xf numFmtId="0" fontId="7" fillId="9" borderId="18" xfId="0" applyFont="1" applyFill="1" applyBorder="1" applyAlignment="1" applyProtection="1">
      <alignment horizontal="center" vertical="center"/>
      <protection locked="0"/>
    </xf>
    <xf numFmtId="0" fontId="7" fillId="9" borderId="19" xfId="0" applyFont="1" applyFill="1" applyBorder="1" applyAlignment="1" applyProtection="1">
      <alignment horizontal="center" vertical="center"/>
      <protection locked="0"/>
    </xf>
    <xf numFmtId="20" fontId="7" fillId="9" borderId="18" xfId="0" applyNumberFormat="1" applyFont="1" applyFill="1" applyBorder="1" applyAlignment="1" applyProtection="1">
      <alignment horizontal="center" vertical="center"/>
      <protection locked="0"/>
    </xf>
    <xf numFmtId="20" fontId="7" fillId="9" borderId="19" xfId="0" applyNumberFormat="1" applyFont="1" applyFill="1" applyBorder="1" applyAlignment="1" applyProtection="1">
      <alignment horizontal="center" vertical="center"/>
      <protection locked="0"/>
    </xf>
    <xf numFmtId="0" fontId="7" fillId="9" borderId="10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261027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64001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5816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</xdr:row>
          <xdr:rowOff>47625</xdr:rowOff>
        </xdr:from>
        <xdr:to>
          <xdr:col>22</xdr:col>
          <xdr:colOff>1790700</xdr:colOff>
          <xdr:row>15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104775</xdr:rowOff>
        </xdr:from>
        <xdr:to>
          <xdr:col>22</xdr:col>
          <xdr:colOff>1257300</xdr:colOff>
          <xdr:row>38</xdr:row>
          <xdr:rowOff>133350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366594"/>
          <a:ext cx="1924051" cy="1342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103527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103527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103527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1678781</xdr:colOff>
      <xdr:row>1</xdr:row>
      <xdr:rowOff>57031</xdr:rowOff>
    </xdr:from>
    <xdr:to>
      <xdr:col>7</xdr:col>
      <xdr:colOff>1197770</xdr:colOff>
      <xdr:row>7</xdr:row>
      <xdr:rowOff>256148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606" y="361831"/>
          <a:ext cx="1919289" cy="133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="115" zoomScaleNormal="115" zoomScalePageLayoutView="85" workbookViewId="0">
      <selection activeCell="N11" sqref="N11"/>
    </sheetView>
  </sheetViews>
  <sheetFormatPr baseColWidth="10" defaultColWidth="11.42578125" defaultRowHeight="15" x14ac:dyDescent="0.25"/>
  <cols>
    <col min="1" max="1" width="13.28515625" customWidth="1"/>
    <col min="2" max="9" width="4.7109375" customWidth="1"/>
    <col min="10" max="10" width="3.7109375" hidden="1" customWidth="1"/>
    <col min="11" max="11" width="4.7109375" customWidth="1"/>
    <col min="12" max="12" width="4" customWidth="1"/>
    <col min="13" max="13" width="5.140625" customWidth="1"/>
    <col min="14" max="14" width="10.5703125" customWidth="1"/>
    <col min="15" max="15" width="11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1"/>
      <c r="O1" s="121">
        <v>2022</v>
      </c>
      <c r="P1" s="111"/>
      <c r="Q1" s="116" t="s">
        <v>1</v>
      </c>
    </row>
    <row r="3" spans="1:17" ht="15.75" thickBot="1" x14ac:dyDescent="0.3"/>
    <row r="4" spans="1:17" ht="18.75" x14ac:dyDescent="0.3">
      <c r="A4" s="183" t="s">
        <v>2</v>
      </c>
      <c r="B4" s="184"/>
      <c r="C4" s="185"/>
      <c r="D4" s="174" t="s">
        <v>3</v>
      </c>
      <c r="E4" s="175"/>
      <c r="F4" s="175"/>
      <c r="G4" s="175"/>
      <c r="H4" s="175"/>
      <c r="I4" s="176"/>
      <c r="J4" s="183" t="s">
        <v>4</v>
      </c>
      <c r="K4" s="184"/>
      <c r="L4" s="185"/>
      <c r="M4" s="199"/>
      <c r="N4" s="200"/>
      <c r="O4" s="200"/>
      <c r="P4" s="201"/>
    </row>
    <row r="5" spans="1:17" ht="18.75" x14ac:dyDescent="0.3">
      <c r="A5" s="180" t="s">
        <v>5</v>
      </c>
      <c r="B5" s="181"/>
      <c r="C5" s="182"/>
      <c r="D5" s="171" t="s">
        <v>6</v>
      </c>
      <c r="E5" s="172"/>
      <c r="F5" s="172"/>
      <c r="G5" s="172"/>
      <c r="H5" s="172"/>
      <c r="I5" s="173"/>
      <c r="J5" s="180" t="s">
        <v>7</v>
      </c>
      <c r="K5" s="181"/>
      <c r="L5" s="182"/>
      <c r="M5" s="209"/>
      <c r="N5" s="210"/>
      <c r="O5" s="210"/>
      <c r="P5" s="211"/>
    </row>
    <row r="6" spans="1:17" ht="18.75" x14ac:dyDescent="0.3">
      <c r="A6" s="180" t="s">
        <v>8</v>
      </c>
      <c r="B6" s="181"/>
      <c r="C6" s="182"/>
      <c r="D6" s="171"/>
      <c r="E6" s="172"/>
      <c r="F6" s="172"/>
      <c r="G6" s="172"/>
      <c r="H6" s="172"/>
      <c r="I6" s="173"/>
      <c r="J6" s="180" t="s">
        <v>9</v>
      </c>
      <c r="K6" s="181"/>
      <c r="L6" s="182"/>
      <c r="M6" s="209"/>
      <c r="N6" s="210"/>
      <c r="O6" s="210"/>
      <c r="P6" s="211"/>
    </row>
    <row r="7" spans="1:17" ht="19.5" thickBot="1" x14ac:dyDescent="0.3">
      <c r="A7" s="177" t="s">
        <v>10</v>
      </c>
      <c r="B7" s="178"/>
      <c r="C7" s="179"/>
      <c r="D7" s="168"/>
      <c r="E7" s="169"/>
      <c r="F7" s="169"/>
      <c r="G7" s="169"/>
      <c r="H7" s="169"/>
      <c r="I7" s="170"/>
      <c r="J7" s="177" t="s">
        <v>11</v>
      </c>
      <c r="K7" s="178"/>
      <c r="L7" s="179"/>
      <c r="M7" s="206"/>
      <c r="N7" s="207"/>
      <c r="O7" s="207"/>
      <c r="P7" s="208"/>
    </row>
    <row r="8" spans="1:17" ht="8.25" customHeight="1" thickBot="1" x14ac:dyDescent="0.35">
      <c r="A8" s="88"/>
      <c r="B8" s="88"/>
      <c r="C8" s="88"/>
      <c r="D8" s="88"/>
      <c r="E8" s="85"/>
      <c r="F8" s="85"/>
      <c r="G8" s="85"/>
    </row>
    <row r="9" spans="1:17" ht="18.75" x14ac:dyDescent="0.3">
      <c r="A9" s="165" t="s">
        <v>12</v>
      </c>
      <c r="B9" s="166"/>
      <c r="C9" s="166"/>
      <c r="D9" s="166"/>
      <c r="E9" s="166"/>
      <c r="F9" s="166"/>
      <c r="G9" s="166"/>
      <c r="H9" s="166"/>
      <c r="I9" s="167"/>
      <c r="J9" s="150">
        <v>100</v>
      </c>
      <c r="K9" s="151"/>
      <c r="L9" s="152"/>
    </row>
    <row r="10" spans="1:17" ht="18.75" x14ac:dyDescent="0.3">
      <c r="A10" s="162" t="s">
        <v>13</v>
      </c>
      <c r="B10" s="163"/>
      <c r="C10" s="163"/>
      <c r="D10" s="163"/>
      <c r="E10" s="163"/>
      <c r="F10" s="163"/>
      <c r="G10" s="163"/>
      <c r="H10" s="163"/>
      <c r="I10" s="164"/>
      <c r="J10" s="147">
        <v>25</v>
      </c>
      <c r="K10" s="148"/>
      <c r="L10" s="149"/>
    </row>
    <row r="11" spans="1:17" ht="18.75" x14ac:dyDescent="0.3">
      <c r="A11" s="162" t="s">
        <v>14</v>
      </c>
      <c r="B11" s="163"/>
      <c r="C11" s="163"/>
      <c r="D11" s="163"/>
      <c r="E11" s="163"/>
      <c r="F11" s="163"/>
      <c r="G11" s="163"/>
      <c r="H11" s="163"/>
      <c r="I11" s="164"/>
      <c r="J11" s="144" t="s">
        <v>15</v>
      </c>
      <c r="K11" s="145"/>
      <c r="L11" s="146"/>
    </row>
    <row r="12" spans="1:17" ht="18.75" customHeight="1" x14ac:dyDescent="0.25">
      <c r="A12" s="156" t="s">
        <v>16</v>
      </c>
      <c r="B12" s="157"/>
      <c r="C12" s="157"/>
      <c r="D12" s="157"/>
      <c r="E12" s="157"/>
      <c r="F12" s="157"/>
      <c r="G12" s="157"/>
      <c r="H12" s="157"/>
      <c r="I12" s="158"/>
      <c r="J12" s="147">
        <v>0</v>
      </c>
      <c r="K12" s="148"/>
      <c r="L12" s="149"/>
    </row>
    <row r="13" spans="1:17" ht="15" customHeight="1" thickBot="1" x14ac:dyDescent="0.3">
      <c r="A13" s="159"/>
      <c r="B13" s="160"/>
      <c r="C13" s="160"/>
      <c r="D13" s="160"/>
      <c r="E13" s="160"/>
      <c r="F13" s="160"/>
      <c r="G13" s="160"/>
      <c r="H13" s="160"/>
      <c r="I13" s="161"/>
      <c r="J13" s="153"/>
      <c r="K13" s="154"/>
      <c r="L13" s="155"/>
    </row>
    <row r="14" spans="1:17" ht="15.75" thickBot="1" x14ac:dyDescent="0.3"/>
    <row r="15" spans="1:17" ht="15.75" thickBot="1" x14ac:dyDescent="0.3">
      <c r="A15" s="98" t="s">
        <v>17</v>
      </c>
      <c r="B15" s="96" t="s">
        <v>18</v>
      </c>
      <c r="C15" s="96" t="s">
        <v>19</v>
      </c>
      <c r="D15" s="96" t="s">
        <v>20</v>
      </c>
      <c r="E15" s="96" t="s">
        <v>21</v>
      </c>
      <c r="F15" s="96" t="s">
        <v>22</v>
      </c>
      <c r="G15" s="96" t="s">
        <v>23</v>
      </c>
      <c r="H15" s="96" t="s">
        <v>24</v>
      </c>
      <c r="I15" s="96" t="s">
        <v>25</v>
      </c>
      <c r="J15" s="96" t="s">
        <v>26</v>
      </c>
      <c r="K15" s="96" t="s">
        <v>27</v>
      </c>
      <c r="L15" s="202" t="s">
        <v>28</v>
      </c>
      <c r="M15" s="203"/>
      <c r="N15" s="193" t="s">
        <v>29</v>
      </c>
      <c r="O15" s="194"/>
      <c r="P15" s="195"/>
    </row>
    <row r="16" spans="1:17" ht="6" customHeight="1" x14ac:dyDescent="0.25">
      <c r="A16" s="93"/>
      <c r="B16" s="94"/>
      <c r="C16" s="94"/>
      <c r="D16" s="94"/>
      <c r="E16" s="94"/>
      <c r="F16" s="94"/>
      <c r="G16" s="94"/>
      <c r="J16" s="94"/>
      <c r="K16" s="94"/>
      <c r="L16" s="94"/>
      <c r="M16" s="94"/>
      <c r="N16" s="94"/>
      <c r="O16" s="94"/>
      <c r="P16" s="95"/>
    </row>
    <row r="17" spans="1:17" ht="19.5" x14ac:dyDescent="0.3">
      <c r="A17" s="90" t="s">
        <v>30</v>
      </c>
      <c r="B17" s="99">
        <f>COUNTIFS(Janvier!$G$15:$G$45,"VA = vacances",Janvier!$H$15:$H$45,"Demi-journée")*0.5+COUNTIFS(Janvier!$G$15:$G$45,"VA = vacances",Janvier!$H$15:$H$45,"Journée entière")</f>
        <v>0</v>
      </c>
      <c r="C17" s="99">
        <f>COUNTIFS(Janvier!$G$15:$G$45,"JF = jour férié",Janvier!$H$15:$H$45,"Demi-journée")*0.5+COUNTIFS(Janvier!$G$15:$G$45,"JF = jour férié",Janvier!$H$15:$H$45,"Journée entière")</f>
        <v>0</v>
      </c>
      <c r="D17" s="99">
        <f>COUNTIF(Janvier!$G$15:$G$45,"MA = maladie")</f>
        <v>0</v>
      </c>
      <c r="E17" s="99">
        <f>COUNTIF(Janvier!$G$15:$G$45,"AC = accident")</f>
        <v>0</v>
      </c>
      <c r="F17" s="99">
        <f>COUNTIF(Janvier!$G$15:$G$45,"CP = jours de congé payés")</f>
        <v>0</v>
      </c>
      <c r="G17" s="99">
        <f>COUNTIF(Janvier!$G$15:$G$45,"MAT = maternité")</f>
        <v>0</v>
      </c>
      <c r="H17" s="99">
        <f>COUNTIF(Janvier!$G$15:$G$45,"AB = absence brève")</f>
        <v>0</v>
      </c>
      <c r="I17" s="99">
        <f>COUNTIFS(Janvier!$G$15:$G$45,"JL = jour libre hebdomadaire",Janvier!$H$15:$H$45,"Demi-journée")*0.5+COUNTIFS(Janvier!$G$15:$G$45,"JL = jour libre hebdomadaire",Janvier!$H$15:$H$45,"Journée entière")</f>
        <v>0</v>
      </c>
      <c r="J17" s="99">
        <f>SUMIF(Janvier!$G$15:$G$45,"CO = compensation",Janvier!$I$15:$I$45)*24</f>
        <v>0</v>
      </c>
      <c r="K17" s="99">
        <f>SUMIF(Janvier!$G$15:$G$45,"RC = réunions/cours",Janvier!$I$15:$I$45)*24</f>
        <v>0</v>
      </c>
      <c r="L17" s="188">
        <f>Janvier!L48</f>
        <v>0</v>
      </c>
      <c r="M17" s="189"/>
      <c r="N17" s="196"/>
      <c r="O17" s="197"/>
      <c r="P17" s="198"/>
    </row>
    <row r="18" spans="1:17" ht="6" customHeight="1" x14ac:dyDescent="0.25">
      <c r="A18" s="89"/>
      <c r="L18" s="91"/>
      <c r="M18" s="97"/>
      <c r="N18" s="112"/>
      <c r="O18" s="112"/>
      <c r="P18" s="113"/>
    </row>
    <row r="19" spans="1:17" ht="19.5" x14ac:dyDescent="0.3">
      <c r="A19" s="90" t="s">
        <v>31</v>
      </c>
      <c r="B19" s="99">
        <f>COUNTIFS(Février!$G$15:$G$46,"VA = vacances",Février!$H$15:$H$46,"Demi-journée")*0.5+COUNTIFS(Février!$G$15:$G$46,"VA = vacances",Février!$H$15:$H$46,"Journée entière")</f>
        <v>0</v>
      </c>
      <c r="C19" s="99">
        <f>COUNTIFS(Février!$G$15:$G$46,"JF = jour férié",Février!$H$15:$H$46,"Demi-journée")*0.5+COUNTIFS(Février!$G$15:$G$46,"JF = jour férié",Février!$H$15:$H$46,"Journée entière")</f>
        <v>0</v>
      </c>
      <c r="D19" s="99">
        <f>COUNTIF(Février!$G$15:$G$46,"MA = maladie")</f>
        <v>0</v>
      </c>
      <c r="E19" s="99">
        <f>COUNTIF(Février!$G$15:$G$46,"AC = accident")</f>
        <v>0</v>
      </c>
      <c r="F19" s="99">
        <f>COUNTIF(Février!$G$15:$G$46,"CP = jours de congé payés")</f>
        <v>0</v>
      </c>
      <c r="G19" s="99">
        <f>COUNTIF(Février!$G$15:$G$46,"MAT = maternité")</f>
        <v>0</v>
      </c>
      <c r="H19" s="99">
        <f>COUNTIF(Février!$G$15:$G$46,"AB = absence brève")</f>
        <v>0</v>
      </c>
      <c r="I19" s="99">
        <f>COUNTIFS(Février!$G$15:$G$46,"JL = jour libre hebdomadaire",Février!$H$15:$H$46,"Demi-journée ")*0.5+COUNTIFS(Février!$G$15:$G$46,"JL = jour libre hebdomadaire",Février!$H$15:$H$46,"Journée entière")</f>
        <v>0</v>
      </c>
      <c r="J19" s="99">
        <f>SUMIF(Février!$G$15:$G$46,"CO = compensation",Février!$I$15:$I$46)*24</f>
        <v>0</v>
      </c>
      <c r="K19" s="99">
        <f>SUMIF(Février!$G$15:$G$46,"RC = réunions/cours",Février!$I$15:$I$46)*24</f>
        <v>0</v>
      </c>
      <c r="L19" s="188">
        <f>Février!L46</f>
        <v>0</v>
      </c>
      <c r="M19" s="189"/>
      <c r="N19" s="196"/>
      <c r="O19" s="197"/>
      <c r="P19" s="198"/>
    </row>
    <row r="20" spans="1:17" ht="6" customHeight="1" x14ac:dyDescent="0.25">
      <c r="A20" s="89"/>
      <c r="L20" s="91"/>
      <c r="M20" s="97"/>
      <c r="N20" s="112"/>
      <c r="O20" s="112"/>
      <c r="P20" s="113"/>
    </row>
    <row r="21" spans="1:17" ht="19.5" x14ac:dyDescent="0.3">
      <c r="A21" s="90" t="s">
        <v>32</v>
      </c>
      <c r="B21" s="99">
        <f>COUNTIFS(Mars!$G$15:$G$45,"VA = vacances",Mars!$H$15:$H$45,"Demi-journée ")*0.5+COUNTIFS(Mars!$G$15:$G$45,"VA = vacances",Mars!$H$15:$H$45,"Journée entière")</f>
        <v>0</v>
      </c>
      <c r="C21" s="99">
        <f>COUNTIFS(Mars!$G$15:$G$45,"JF = jour férié",Mars!$H$15:$H$45,"Demi-journée ")*0.5+COUNTIFS(Mars!$G$15:$G$45,"JF = jour férié",Mars!$H$15:$H$45,"Journée entière")</f>
        <v>0</v>
      </c>
      <c r="D21" s="99">
        <f>COUNTIF(Mars!$G$15:$G$45,"MA = maladie")</f>
        <v>0</v>
      </c>
      <c r="E21" s="99">
        <f>COUNTIF(Mars!$G$15:$G$45,"AC = accident")</f>
        <v>0</v>
      </c>
      <c r="F21" s="99">
        <f>COUNTIF(Mars!$G$15:$G$45,"CP = jours de congé payés")</f>
        <v>0</v>
      </c>
      <c r="G21" s="99">
        <f>COUNTIF(Mars!$G$15:$G$45,"MAT = maternité")</f>
        <v>0</v>
      </c>
      <c r="H21" s="99">
        <f>COUNTIF(Mars!$G$15:$G$45,"AB = absence brève")</f>
        <v>0</v>
      </c>
      <c r="I21" s="99">
        <f>COUNTIFS(Mars!$G$15:$G$45,"JL = jour libre hebdomadaire",Mars!$H$15:$H$45,"Demi-journée ")*0.5+COUNTIFS(Mars!$G$15:$G$45,"JL = jour libre hebdomadaire",Mars!$H$15:$H$45,"Journée entière")</f>
        <v>0</v>
      </c>
      <c r="J21" s="99">
        <f>SUMIF(Mars!$G$15:$G$45,"CO = compensation",Mars!$I$15:$I$45)*24</f>
        <v>0</v>
      </c>
      <c r="K21" s="99">
        <f>SUMIF(Mars!$G$15:$G$45,"RC = réunions/cours",Mars!$I$15:$I$45)*24</f>
        <v>0</v>
      </c>
      <c r="L21" s="188">
        <f>Mars!L48</f>
        <v>0</v>
      </c>
      <c r="M21" s="189"/>
      <c r="N21" s="196"/>
      <c r="O21" s="197"/>
      <c r="P21" s="198"/>
      <c r="Q21" s="116" t="s">
        <v>89</v>
      </c>
    </row>
    <row r="22" spans="1:17" ht="6" customHeight="1" x14ac:dyDescent="0.25">
      <c r="A22" s="89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7"/>
      <c r="N22" s="112"/>
      <c r="O22" s="112"/>
      <c r="P22" s="113"/>
    </row>
    <row r="23" spans="1:17" ht="19.5" x14ac:dyDescent="0.3">
      <c r="A23" s="90" t="s">
        <v>33</v>
      </c>
      <c r="B23" s="99">
        <f>COUNTIFS(Avril!$G$15:$G$45,"VA = vacances",Avril!$H$15:$H$45,"Demi-journée ")*0.5+COUNTIFS(Avril!$G$15:$G$45,"VA = vacances",Avril!$H$15:$H$45,"Journée entière")</f>
        <v>0</v>
      </c>
      <c r="C23" s="99">
        <f>COUNTIFS(Avril!$G$15:$G$45,"JF = jour férié",Avril!$H$15:$H$45,"Demi-journée ")*0.5+COUNTIFS(Avril!$G$15:$G$45,"JF = jour férié",Avril!$H$15:$H$45,"Journée entière")</f>
        <v>0</v>
      </c>
      <c r="D23" s="99">
        <f>COUNTIF(Avril!$G$15:$G$45,"MA = maladie")</f>
        <v>0</v>
      </c>
      <c r="E23" s="99">
        <f>COUNTIF(Avril!$G$15:$G$45,"AC = accident")</f>
        <v>0</v>
      </c>
      <c r="F23" s="99">
        <f>COUNTIF(Avril!$G$15:$G$45,"CP = jours de congé payés")</f>
        <v>0</v>
      </c>
      <c r="G23" s="99">
        <f>COUNTIF(Avril!$G$15:$G$45,"MAT = maternité")</f>
        <v>0</v>
      </c>
      <c r="H23" s="99">
        <f>COUNTIF(Avril!$G$15:$G$45,"AB = absence brève")</f>
        <v>0</v>
      </c>
      <c r="I23" s="99">
        <f>COUNTIFS(Avril!$G$15:$G$45,"JL = jour libre hebdomadaire",Avril!$H$15:$H$45,"Demi-journée ")*0.5+COUNTIFS(Avril!$G$15:$G$45,"JL = jour libre hebdomadaire",Avril!$H$15:$H$45,"Journée entière")</f>
        <v>0</v>
      </c>
      <c r="J23" s="99">
        <f>SUMIF(Avril!$G$15:$G$45,"CO = compensation",Avril!$I$15:$I$45)*24</f>
        <v>0</v>
      </c>
      <c r="K23" s="99">
        <f>SUMIF(Avril!$G$15:$G$45,"RC = réunions/cours",Avril!$I$15:$I$45)*24</f>
        <v>0</v>
      </c>
      <c r="L23" s="188">
        <f>Avril!L47</f>
        <v>0</v>
      </c>
      <c r="M23" s="189"/>
      <c r="N23" s="196"/>
      <c r="O23" s="197"/>
      <c r="P23" s="198"/>
    </row>
    <row r="24" spans="1:17" ht="6" customHeight="1" x14ac:dyDescent="0.25">
      <c r="A24" s="89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7"/>
      <c r="N24" s="112"/>
      <c r="O24" s="112"/>
      <c r="P24" s="113"/>
    </row>
    <row r="25" spans="1:17" ht="19.5" x14ac:dyDescent="0.3">
      <c r="A25" s="90" t="s">
        <v>34</v>
      </c>
      <c r="B25" s="99">
        <f>COUNTIFS(Mai!$G$15:$G$45,"VA = vacances",Mai!$H$15:$H$45,"Demi-journée ")*0.5+COUNTIFS(Mai!$G$15:$G$45,"VA = vacances",Mai!$H$15:$H$45,"Journée entière")</f>
        <v>0</v>
      </c>
      <c r="C25" s="99">
        <f>COUNTIFS(Mai!$G$15:$G$45,"JF = jour férié",Mai!$H$15:$H$45,"Demi-journée ")*0.5+COUNTIFS(Mai!$G$15:$G$45,"JF = jour férié",Mai!$H$15:$H$45,"Journée entière")</f>
        <v>0</v>
      </c>
      <c r="D25" s="99">
        <f>COUNTIF(Mai!$G$15:$G$45,"MA = maladie")</f>
        <v>0</v>
      </c>
      <c r="E25" s="99">
        <f>COUNTIF(Mai!$G$15:$G$45,"AC = accident")</f>
        <v>0</v>
      </c>
      <c r="F25" s="99">
        <f>COUNTIF(Mai!$G$15:$G$45,"CP = jours de congé payés")</f>
        <v>0</v>
      </c>
      <c r="G25" s="99">
        <f>COUNTIF(Mai!$G$15:$G$45,"MAT = maternité")</f>
        <v>0</v>
      </c>
      <c r="H25" s="99">
        <f>COUNTIF(Mai!$G$15:$G$45,"AB = absence brève")</f>
        <v>0</v>
      </c>
      <c r="I25" s="99">
        <f>COUNTIFS(Mai!$G$15:$G$45,"JL = jour libre hebdomadaire",Mai!$H$15:$H$45,"Demi-journée ")*0.5+COUNTIFS(Mai!$G$15:$G$45,"JL = jour libre hebdomadaire",Mai!$H$15:$H$45,"Journée entière")</f>
        <v>0</v>
      </c>
      <c r="J25" s="99">
        <f>SUMIF(Mai!$G$15:$G$45,"CO = compensation",Mai!$I$15:$I$45)*24</f>
        <v>0</v>
      </c>
      <c r="K25" s="99">
        <f>SUMIF(Mai!$G$15:$G$45,"RC = réunions/cours",Mai!$I$15:$I$45)*24</f>
        <v>0</v>
      </c>
      <c r="L25" s="188">
        <f>Mai!L48</f>
        <v>0</v>
      </c>
      <c r="M25" s="189"/>
      <c r="N25" s="196"/>
      <c r="O25" s="197"/>
      <c r="P25" s="198"/>
    </row>
    <row r="26" spans="1:17" ht="6" customHeight="1" x14ac:dyDescent="0.25">
      <c r="A26" s="89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7"/>
      <c r="N26" s="112"/>
      <c r="O26" s="112"/>
      <c r="P26" s="113"/>
    </row>
    <row r="27" spans="1:17" ht="19.5" x14ac:dyDescent="0.3">
      <c r="A27" s="90" t="s">
        <v>35</v>
      </c>
      <c r="B27" s="99">
        <f>COUNTIFS(Juin!$G$15:$G$45,"VA = vacances",Juin!$H$15:$H$45,"Demi-journée ")*0.5+COUNTIFS(Juin!$G$15:$G$45,"VA = vacances",Juin!$H$15:$H$45,"Journée entière")</f>
        <v>0</v>
      </c>
      <c r="C27" s="99">
        <f>COUNTIFS(Juin!$G$15:$G$45,"JF = jour férié",Juin!$H$15:$H$45,"Demi-journée ")*0.5+COUNTIFS(Juin!$G$15:$G$45,"JF = jour férié",Juin!$H$15:$H$45,"Journée entière")</f>
        <v>0</v>
      </c>
      <c r="D27" s="99">
        <f>COUNTIF(Juin!$G$15:$G$45,"MA = maladie")</f>
        <v>0</v>
      </c>
      <c r="E27" s="99">
        <f>COUNTIF(Juin!$G$15:$G$45,"AC = accident")</f>
        <v>0</v>
      </c>
      <c r="F27" s="99">
        <f>COUNTIF(Juin!$G$15:$G$45,"CP = jours de congé payés")</f>
        <v>0</v>
      </c>
      <c r="G27" s="99">
        <f>COUNTIF(Juin!$G$15:$G$45,"MAT = maternité")</f>
        <v>0</v>
      </c>
      <c r="H27" s="99">
        <f>COUNTIF(Juin!$G$15:$G$45,"AB = absence brève")</f>
        <v>0</v>
      </c>
      <c r="I27" s="99">
        <f>COUNTIFS(Juin!$G$15:$G$45,"JL = jour libre hebdomadaire",Juin!$H$15:$H$45,"Demi-journée ")*0.5+COUNTIFS(Juin!$G$15:$G$45,"JL = jour libre hebdomadaire",Juin!$H$15:$H$45,"Journée entière")</f>
        <v>0</v>
      </c>
      <c r="J27" s="99">
        <f>SUMIF(Juin!$G$15:$G$45,"CO = compensation",Juin!$I$15:$I$45)*24</f>
        <v>0</v>
      </c>
      <c r="K27" s="99">
        <f>SUMIF(Juin!$G$15:$G$45,"RC = réunions/cours",Juin!$I$15:$I$45)*24</f>
        <v>0</v>
      </c>
      <c r="L27" s="188">
        <f>Juin!L47</f>
        <v>0</v>
      </c>
      <c r="M27" s="189"/>
      <c r="N27" s="196"/>
      <c r="O27" s="197"/>
      <c r="P27" s="198"/>
    </row>
    <row r="28" spans="1:17" ht="6" customHeight="1" x14ac:dyDescent="0.25">
      <c r="A28" s="89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7"/>
      <c r="N28" s="112"/>
      <c r="O28" s="112"/>
      <c r="P28" s="113"/>
    </row>
    <row r="29" spans="1:17" ht="19.5" x14ac:dyDescent="0.3">
      <c r="A29" s="90" t="s">
        <v>36</v>
      </c>
      <c r="B29" s="99">
        <f>COUNTIFS(Juillet!$G$15:$G$45,"VA = vacances",Juillet!$H$15:$H$45,"Demi-journée ")*0.5+COUNTIFS(Juillet!$G$15:$G$45,"VA = vacances",Juillet!$H$15:$H$45,"Journée entière")</f>
        <v>0</v>
      </c>
      <c r="C29" s="99">
        <f>COUNTIFS(Juillet!$G$15:$G$45,"JF = jour férié",Juillet!$H$15:$H$45,"Demi-journée ")*0.5+COUNTIFS(Juillet!$G$15:$G$45,"JF = jour férié",Juillet!$H$15:$H$45,"Journée entière")</f>
        <v>0</v>
      </c>
      <c r="D29" s="99">
        <f>COUNTIF(Juillet!$G$15:$G$45,"MA = maladie")</f>
        <v>0</v>
      </c>
      <c r="E29" s="99">
        <f>COUNTIF(Juillet!$G$15:$G$45,"AC = accident")</f>
        <v>0</v>
      </c>
      <c r="F29" s="99">
        <f>COUNTIF(Juillet!$G$15:$G$45,"CP = jours de congé payés")</f>
        <v>0</v>
      </c>
      <c r="G29" s="99">
        <f>COUNTIF(Juillet!$G$15:$G$45,"MAT = maternité")</f>
        <v>0</v>
      </c>
      <c r="H29" s="99">
        <f>COUNTIF(Juillet!$G$15:$G$45,"AB = absence brève")</f>
        <v>0</v>
      </c>
      <c r="I29" s="99">
        <f>COUNTIFS(Juillet!$G$15:$G$45,"JL = jour libre hebdomadaire",Juillet!$H$15:$H$45,"Demi-journée ")*0.5+COUNTIFS(Juillet!$G$15:$G$45,"JL = jour libre hebdomadaire",Juillet!$H$15:$H$45,"Journée entière")</f>
        <v>0</v>
      </c>
      <c r="J29" s="99">
        <f>SUMIF(Juillet!$G$15:$G$45,"CO = compensation",Juillet!$I$15:$I$45)*24</f>
        <v>0</v>
      </c>
      <c r="K29" s="99">
        <f>SUMIF(Juillet!$G$15:$G$45,"RC = réunions/cours",Juillet!$I$15:$I$45)*24</f>
        <v>0</v>
      </c>
      <c r="L29" s="188">
        <f>Juillet!L48</f>
        <v>0</v>
      </c>
      <c r="M29" s="189"/>
      <c r="N29" s="196"/>
      <c r="O29" s="197"/>
      <c r="P29" s="198"/>
    </row>
    <row r="30" spans="1:17" ht="6" customHeight="1" x14ac:dyDescent="0.25">
      <c r="A30" s="89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7"/>
      <c r="N30" s="112"/>
      <c r="O30" s="112"/>
      <c r="P30" s="113"/>
    </row>
    <row r="31" spans="1:17" ht="19.5" x14ac:dyDescent="0.3">
      <c r="A31" s="90" t="s">
        <v>37</v>
      </c>
      <c r="B31" s="99">
        <f>COUNTIFS(Août!$G$15:$G$45,"VA = vacances",Août!$H$15:$H$45,"Demi-journée ")*0.5+COUNTIFS(Août!$G$15:$G$45,"VA = vacances",Août!$H$15:$H$45,"Journée entière")</f>
        <v>0</v>
      </c>
      <c r="C31" s="99">
        <f>COUNTIFS(Août!$G$15:$G$45,"JF = jour férié",Août!$H$15:$H$45,"Demi-journée ")*0.5+COUNTIFS(Août!$G$15:$G$45,"JF = jour férié",Août!$H$15:$H$45,"Journée entière")</f>
        <v>0</v>
      </c>
      <c r="D31" s="99">
        <f>COUNTIF(Août!$G$15:$G$45,"MA = maladie")</f>
        <v>0</v>
      </c>
      <c r="E31" s="99">
        <f>COUNTIF(Août!$G$15:$G$45,"AC = accident")</f>
        <v>0</v>
      </c>
      <c r="F31" s="99">
        <f>COUNTIF(Août!$G$15:$G$45,"CP = jours de congé payés")</f>
        <v>0</v>
      </c>
      <c r="G31" s="99">
        <f>COUNTIF(Août!$G$15:$G$45,"MAT = maternité")</f>
        <v>0</v>
      </c>
      <c r="H31" s="99">
        <f>COUNTIF(Août!$G$15:$G$45,"AB = absence brève")</f>
        <v>0</v>
      </c>
      <c r="I31" s="99">
        <f>COUNTIFS(Août!$G$15:$G$45,"JL = jour libre hebdomadaire",Août!$H$15:$H$45,"Demi-journée ")*0.5+COUNTIFS(Août!$G$15:$G$45,"JL = jour libre hebdomadaire",Août!$H$15:$H$45,"Journée entière")</f>
        <v>0</v>
      </c>
      <c r="J31" s="99">
        <f>SUMIF(Août!$G$15:$G$45,"CO = compensation",Août!$I$15:$I$45)*24</f>
        <v>0</v>
      </c>
      <c r="K31" s="99">
        <f>SUMIF(Août!$G$15:$G$45,"RC = réunions/cours",Août!$I$15:$I$45)*24</f>
        <v>0</v>
      </c>
      <c r="L31" s="188">
        <f>Août!L48</f>
        <v>0</v>
      </c>
      <c r="M31" s="189"/>
      <c r="N31" s="196"/>
      <c r="O31" s="197"/>
      <c r="P31" s="198"/>
    </row>
    <row r="32" spans="1:17" ht="6" customHeight="1" x14ac:dyDescent="0.25">
      <c r="A32" s="89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7"/>
      <c r="N32" s="112"/>
      <c r="O32" s="112"/>
      <c r="P32" s="113"/>
    </row>
    <row r="33" spans="1:16" ht="19.5" x14ac:dyDescent="0.3">
      <c r="A33" s="90" t="s">
        <v>38</v>
      </c>
      <c r="B33" s="99">
        <f>COUNTIFS(Septembre!$G$15:$G$45,"VA = vacances",Septembre!$H$15:$H$45,"Demi-journée ")*0.5+COUNTIFS(Septembre!$G$15:$G$45,"VA = vacances",Septembre!$H$15:$H$45,"Journée entière")</f>
        <v>0</v>
      </c>
      <c r="C33" s="99">
        <f>COUNTIFS(Septembre!$G$15:$G$45,"JF = jour férié",Septembre!$H$15:$H$45,"Demi-journée ")*0.5+COUNTIFS(Septembre!$G$15:$G$45,"JF = jour férié",Septembre!$H$15:$H$45,"Journée entière")</f>
        <v>0</v>
      </c>
      <c r="D33" s="99">
        <f>COUNTIF(Septembre!$G$15:$G$45,"MA = maladie")</f>
        <v>0</v>
      </c>
      <c r="E33" s="99">
        <f>COUNTIF(Septembre!$G$15:$G$45,"AC = accident")</f>
        <v>0</v>
      </c>
      <c r="F33" s="99">
        <f>COUNTIF(Septembre!$G$15:$G$45,"CP = jours de congé payés")</f>
        <v>0</v>
      </c>
      <c r="G33" s="99">
        <f>COUNTIF(Septembre!$G$15:$G$45,"MAT = maternité")</f>
        <v>0</v>
      </c>
      <c r="H33" s="99">
        <f>COUNTIF(Septembre!$G$15:$G$45,"AB = absence brève")</f>
        <v>0</v>
      </c>
      <c r="I33" s="99">
        <f>COUNTIFS(Septembre!$G$15:$G$45,"JL = jour libre hebdomadaire",Septembre!$H$15:$H$45,"Demi-journée ")*0.5+COUNTIFS(Septembre!$G$15:$G$45,"JL = jour libre hebdomadaire",Septembre!$H$15:$H$45,"Journée entière")</f>
        <v>0</v>
      </c>
      <c r="J33" s="99">
        <f>SUMIF(Septembre!$G$15:$G$45,"CO = compensation",Septembre!$I$15:$I$45)*24</f>
        <v>0</v>
      </c>
      <c r="K33" s="99">
        <f>SUMIF(Septembre!$G$15:$G$45,"RC = réunions/cours",Septembre!$I$15:$I$45)*24</f>
        <v>0</v>
      </c>
      <c r="L33" s="188">
        <f>Septembre!L47</f>
        <v>0</v>
      </c>
      <c r="M33" s="189"/>
      <c r="N33" s="196"/>
      <c r="O33" s="197"/>
      <c r="P33" s="198"/>
    </row>
    <row r="34" spans="1:16" ht="6" customHeight="1" x14ac:dyDescent="0.25">
      <c r="A34" s="89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7"/>
      <c r="N34" s="112"/>
      <c r="O34" s="112"/>
      <c r="P34" s="113"/>
    </row>
    <row r="35" spans="1:16" ht="19.5" x14ac:dyDescent="0.3">
      <c r="A35" s="90" t="s">
        <v>39</v>
      </c>
      <c r="B35" s="99">
        <f>COUNTIFS(Octobre!$G$15:$G$45,"VA = vacances",Octobre!$H$15:$H$45,"Demi-journée ")*0.5+COUNTIFS(Octobre!$G$15:$G$45,"VA = vacances",Octobre!$H$15:$H$45,"Journée entière")</f>
        <v>0</v>
      </c>
      <c r="C35" s="99">
        <f>COUNTIFS(Octobre!$G$15:$G$45,"JF = jour férié",Octobre!$H$15:$H$45,"Demi-journée ")*0.5+COUNTIFS(Octobre!$G$15:$G$45,"JF = jour férié",Octobre!$H$15:$H$45,"Journée entière")</f>
        <v>0</v>
      </c>
      <c r="D35" s="99">
        <f>COUNTIF(Octobre!$G$15:$G$45,"MA = maladie")</f>
        <v>0</v>
      </c>
      <c r="E35" s="99">
        <f>COUNTIF(Octobre!$G$15:$G$45,"AC = accident")</f>
        <v>0</v>
      </c>
      <c r="F35" s="99">
        <f>COUNTIF(Octobre!$G$15:$G$45,"CP = jours de congé payés")</f>
        <v>0</v>
      </c>
      <c r="G35" s="99">
        <f>COUNTIF(Octobre!$G$15:$G$45,"MAT = maternité")</f>
        <v>0</v>
      </c>
      <c r="H35" s="99">
        <f>COUNTIF(Octobre!$G$15:$G$45,"AB = absence brève")</f>
        <v>0</v>
      </c>
      <c r="I35" s="99">
        <f>COUNTIFS(Octobre!$G$15:$G$45,"JL = jour libre hebdomadaire",Octobre!$H$15:$H$45,"Demi-journée ")*0.5+COUNTIFS(Octobre!$G$15:$G$45,"JL = jour libre hebdomadaire",Octobre!$H$15:$H$45,"Journée entière")</f>
        <v>0</v>
      </c>
      <c r="J35" s="99">
        <f>SUMIF(Octobre!$G$15:$G$45,"CO = compensation",Octobre!$I$15:$I$45)*24</f>
        <v>0</v>
      </c>
      <c r="K35" s="99">
        <f>SUMIF(Octobre!$G$15:$G$45,"RC = réunions/cours",Octobre!$I$15:$I$45)*24</f>
        <v>0</v>
      </c>
      <c r="L35" s="188">
        <f>Octobre!L48</f>
        <v>0</v>
      </c>
      <c r="M35" s="189"/>
      <c r="N35" s="196"/>
      <c r="O35" s="197"/>
      <c r="P35" s="198"/>
    </row>
    <row r="36" spans="1:16" ht="6" customHeight="1" x14ac:dyDescent="0.25">
      <c r="A36" s="89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7"/>
      <c r="N36" s="112"/>
      <c r="O36" s="112"/>
      <c r="P36" s="113"/>
    </row>
    <row r="37" spans="1:16" ht="19.5" x14ac:dyDescent="0.3">
      <c r="A37" s="90" t="s">
        <v>40</v>
      </c>
      <c r="B37" s="99">
        <f>COUNTIFS(Novembre!$G$15:$G$45,"VA = vacances",Novembre!$H$15:$H$45,"Demi-journée ")*0.5+COUNTIFS(Novembre!$G$15:$G$45,"VA = vacances",Novembre!$H$15:$H$45,"Journée entière")</f>
        <v>0</v>
      </c>
      <c r="C37" s="99">
        <f>COUNTIFS(Novembre!$G$15:$G$45,"JF = jour férié",Novembre!$H$15:$H$45,"Demi-journée ")*0.5+COUNTIFS(Novembre!$G$15:$G$45,"JF = jour férié",Novembre!$H$15:$H$45,"Journée entière")</f>
        <v>0</v>
      </c>
      <c r="D37" s="99">
        <f>COUNTIF(Novembre!$G$15:$G$45,"MA = maladie")</f>
        <v>0</v>
      </c>
      <c r="E37" s="99">
        <f>COUNTIF(Novembre!$G$15:$G$45,"AC = accident")</f>
        <v>0</v>
      </c>
      <c r="F37" s="99">
        <f>COUNTIF(Novembre!$G$15:$G$45,"CP = jours de congé payés")</f>
        <v>0</v>
      </c>
      <c r="G37" s="99">
        <f>COUNTIF(Novembre!$G$15:$G$45,"MAT = maternité")</f>
        <v>0</v>
      </c>
      <c r="H37" s="99">
        <f>COUNTIF(Novembre!$G$15:$G$45,"AB = absence brève")</f>
        <v>0</v>
      </c>
      <c r="I37" s="99">
        <f>COUNTIFS(Novembre!$G$15:$G$45,"JL = jour libre hebdomadaire",Novembre!$H$15:$H$45,"Demi-journée ")*0.5+COUNTIFS(Novembre!$G$15:$G$45,"JL = jour libre hebdomadaire",Novembre!$H$15:$H$45,"Journée entière")</f>
        <v>0</v>
      </c>
      <c r="J37" s="99">
        <f>SUMIF(Novembre!$G$15:$G$45,"CO = compensation",Novembre!$I$15:$I$45)*24</f>
        <v>0</v>
      </c>
      <c r="K37" s="99">
        <f>SUMIF(Novembre!$G$15:$G$45,"RC = réunions/cours",Novembre!$I$15:$I$45)*24</f>
        <v>0</v>
      </c>
      <c r="L37" s="188">
        <f>Novembre!L47</f>
        <v>0</v>
      </c>
      <c r="M37" s="189"/>
      <c r="N37" s="196"/>
      <c r="O37" s="197"/>
      <c r="P37" s="198"/>
    </row>
    <row r="38" spans="1:16" ht="6" customHeight="1" x14ac:dyDescent="0.25">
      <c r="A38" s="89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7"/>
      <c r="N38" s="112"/>
      <c r="O38" s="112"/>
      <c r="P38" s="113"/>
    </row>
    <row r="39" spans="1:16" ht="20.25" thickBot="1" x14ac:dyDescent="0.35">
      <c r="A39" s="92" t="s">
        <v>41</v>
      </c>
      <c r="B39" s="109">
        <f>COUNTIFS(Décembre!$G$15:$G$45,"VA = vacances",Décembre!$H$15:$H$45,"Demi-journée ")*0.5+COUNTIFS(Décembre!$G$15:$G$45,"VA = vacances",Décembre!$H$15:$H$45,"Journée entière")</f>
        <v>0</v>
      </c>
      <c r="C39" s="109">
        <f>COUNTIFS(Décembre!$G$15:$G$45,"JF = jour férié",Décembre!$H$15:$H$45,"Demi-journée ")*0.5+COUNTIFS(Décembre!$G$15:$G$45,"JF = jour férié",Décembre!$H$15:$H$45,"Journée entière")</f>
        <v>0</v>
      </c>
      <c r="D39" s="109">
        <f>COUNTIF(Décembre!$G$15:$G$45,"MA = maladie")</f>
        <v>0</v>
      </c>
      <c r="E39" s="109">
        <f>COUNTIF(Décembre!$G$15:$G$45,"AC = accident")</f>
        <v>0</v>
      </c>
      <c r="F39" s="109">
        <f>COUNTIF(Décembre!$G$15:$G$45,"CP = jours de congé payés")</f>
        <v>0</v>
      </c>
      <c r="G39" s="109">
        <f>COUNTIF(Décembre!$G$15:$G$45,"MAT = maternité")</f>
        <v>0</v>
      </c>
      <c r="H39" s="109">
        <f>COUNTIF(Décembre!$G$15:$G$45,"AB = absence brève")</f>
        <v>0</v>
      </c>
      <c r="I39" s="109">
        <f>COUNTIFS(Décembre!$G$15:$G$45,"JL = jour libre hebdomadaire",Décembre!$H$15:$H$45,"Demi-journée ")*0.5+COUNTIFS(Décembre!$G$15:$G$45,"JL = jour libre hebdomadaire",Décembre!$H$15:$H$45,"Journée entière")</f>
        <v>0</v>
      </c>
      <c r="J39" s="109">
        <f>SUMIF(Décembre!$G$15:$G$45,"CO = compensation",Décembre!$I$15:$I$45)*24</f>
        <v>0</v>
      </c>
      <c r="K39" s="109">
        <f>SUMIF(Décembre!$G$15:$G$45,"RC = réunions/cours",Décembre!$I$15:$I$45)*24</f>
        <v>0</v>
      </c>
      <c r="L39" s="204">
        <f>Décembre!L48</f>
        <v>0</v>
      </c>
      <c r="M39" s="205"/>
      <c r="N39" s="212"/>
      <c r="O39" s="213"/>
      <c r="P39" s="214"/>
    </row>
    <row r="40" spans="1:16" ht="6" customHeight="1" thickBot="1" x14ac:dyDescent="0.3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16" ht="15.75" thickBot="1" x14ac:dyDescent="0.3">
      <c r="A41" s="98" t="s">
        <v>42</v>
      </c>
      <c r="B41" s="108">
        <f>SUM(B17:B39)</f>
        <v>0</v>
      </c>
      <c r="C41" s="108">
        <f t="shared" ref="C41:K41" si="0">SUM(C17:C39)</f>
        <v>0</v>
      </c>
      <c r="D41" s="108">
        <f t="shared" si="0"/>
        <v>0</v>
      </c>
      <c r="E41" s="108">
        <f t="shared" si="0"/>
        <v>0</v>
      </c>
      <c r="F41" s="108">
        <f t="shared" si="0"/>
        <v>0</v>
      </c>
      <c r="G41" s="108">
        <f>SUM(G19:G39)</f>
        <v>0</v>
      </c>
      <c r="H41" s="108">
        <f t="shared" si="0"/>
        <v>0</v>
      </c>
      <c r="I41" s="108">
        <f t="shared" si="0"/>
        <v>0</v>
      </c>
      <c r="J41" s="108">
        <f t="shared" si="0"/>
        <v>0</v>
      </c>
      <c r="K41" s="108">
        <f t="shared" si="0"/>
        <v>0</v>
      </c>
      <c r="L41" s="186">
        <f>L39</f>
        <v>0</v>
      </c>
      <c r="M41" s="187"/>
    </row>
    <row r="42" spans="1:16" x14ac:dyDescent="0.25">
      <c r="I42" s="124"/>
      <c r="J42" s="124"/>
      <c r="K42" s="124"/>
      <c r="L42" s="124"/>
      <c r="M42" s="124"/>
      <c r="N42" s="124"/>
      <c r="O42" s="124"/>
      <c r="P42" s="124"/>
    </row>
    <row r="43" spans="1:16" x14ac:dyDescent="0.25">
      <c r="I43" s="104"/>
      <c r="J43" s="104"/>
      <c r="K43" s="104"/>
      <c r="L43" s="104"/>
      <c r="M43" s="104"/>
      <c r="N43" s="192" t="s">
        <v>43</v>
      </c>
      <c r="O43" s="192"/>
      <c r="P43" s="192"/>
    </row>
    <row r="44" spans="1:16" x14ac:dyDescent="0.25">
      <c r="I44" s="104">
        <v>29</v>
      </c>
      <c r="J44" s="104"/>
      <c r="K44" s="104"/>
      <c r="L44" s="104"/>
      <c r="M44" s="104"/>
      <c r="N44" s="125" t="s">
        <v>44</v>
      </c>
      <c r="O44" s="125"/>
      <c r="P44" s="125"/>
    </row>
    <row r="45" spans="1:16" x14ac:dyDescent="0.25">
      <c r="I45" s="104"/>
      <c r="J45" s="104"/>
      <c r="K45" s="104"/>
      <c r="L45" s="104"/>
      <c r="M45" s="104"/>
      <c r="N45" s="125" t="s">
        <v>45</v>
      </c>
      <c r="O45" s="125"/>
      <c r="P45" s="125"/>
    </row>
    <row r="46" spans="1:16" x14ac:dyDescent="0.25">
      <c r="A46" s="114" t="s">
        <v>46</v>
      </c>
      <c r="G46" s="4"/>
      <c r="H46" s="4"/>
      <c r="I46" s="126"/>
      <c r="J46" s="126"/>
      <c r="K46" s="126"/>
      <c r="L46" s="126"/>
      <c r="M46" s="126"/>
      <c r="N46" s="125" t="s">
        <v>47</v>
      </c>
      <c r="O46" s="125"/>
      <c r="P46" s="125"/>
    </row>
    <row r="47" spans="1:16" x14ac:dyDescent="0.25">
      <c r="I47" s="104" t="s">
        <v>81</v>
      </c>
      <c r="J47" s="104"/>
      <c r="K47" s="104"/>
      <c r="L47" s="104"/>
      <c r="M47" s="104"/>
      <c r="N47" s="125" t="s">
        <v>48</v>
      </c>
      <c r="O47" s="125"/>
      <c r="P47" s="125"/>
    </row>
    <row r="48" spans="1:16" x14ac:dyDescent="0.25">
      <c r="H48" s="4"/>
      <c r="I48" s="126" t="s">
        <v>82</v>
      </c>
      <c r="J48" s="126"/>
      <c r="K48" s="126"/>
      <c r="L48" s="126"/>
      <c r="M48" s="126"/>
      <c r="N48" s="125" t="s">
        <v>49</v>
      </c>
      <c r="O48" s="125"/>
      <c r="P48" s="125"/>
    </row>
    <row r="49" spans="1:16" x14ac:dyDescent="0.25">
      <c r="A49" s="115"/>
      <c r="B49" s="115"/>
      <c r="C49" s="115"/>
      <c r="D49" s="115"/>
      <c r="E49" s="115"/>
      <c r="F49" s="115"/>
      <c r="G49" s="115"/>
      <c r="H49" s="115"/>
      <c r="I49" s="127" t="s">
        <v>83</v>
      </c>
      <c r="J49" s="127"/>
      <c r="K49" s="104"/>
      <c r="L49" s="128" t="s">
        <v>50</v>
      </c>
      <c r="M49" s="104"/>
      <c r="N49" s="125" t="s">
        <v>51</v>
      </c>
      <c r="O49" s="125"/>
      <c r="P49" s="125"/>
    </row>
    <row r="50" spans="1:16" x14ac:dyDescent="0.25">
      <c r="I50" s="104" t="s">
        <v>84</v>
      </c>
      <c r="J50" s="104"/>
      <c r="K50" s="104"/>
      <c r="L50" s="129" t="s">
        <v>52</v>
      </c>
      <c r="M50" s="104"/>
      <c r="N50" s="130" t="s">
        <v>53</v>
      </c>
      <c r="O50" s="130"/>
      <c r="P50" s="130"/>
    </row>
    <row r="51" spans="1:16" x14ac:dyDescent="0.25">
      <c r="I51" s="104" t="s">
        <v>85</v>
      </c>
      <c r="J51" s="104"/>
      <c r="K51" s="104"/>
      <c r="L51" s="128" t="s">
        <v>54</v>
      </c>
      <c r="M51" s="104"/>
      <c r="N51" s="130" t="s">
        <v>55</v>
      </c>
      <c r="O51" s="130"/>
      <c r="P51" s="130"/>
    </row>
    <row r="52" spans="1:16" x14ac:dyDescent="0.25">
      <c r="I52" s="104" t="s">
        <v>86</v>
      </c>
      <c r="J52" s="104"/>
      <c r="K52" s="104"/>
      <c r="L52" s="104"/>
      <c r="M52" s="104"/>
      <c r="N52" s="105" t="s">
        <v>56</v>
      </c>
      <c r="O52" s="105"/>
      <c r="P52" s="105"/>
    </row>
    <row r="53" spans="1:16" x14ac:dyDescent="0.25">
      <c r="I53" s="104" t="s">
        <v>87</v>
      </c>
      <c r="J53" s="104"/>
      <c r="K53" s="104"/>
      <c r="L53" s="104"/>
      <c r="M53" s="104"/>
      <c r="N53" s="105" t="s">
        <v>57</v>
      </c>
      <c r="O53" s="105"/>
      <c r="P53" s="105"/>
    </row>
  </sheetData>
  <sheetProtection algorithmName="SHA-512" hashValue="BbPl5dHRkffoW6ahg7VDviFhOxakSu2PODRPxCoRiHHJyT7LlaVQn5TW4ISR/uqSU9pe134ZRmplHxeWePmgZg==" saltValue="Ug4suzxbhzUqEqKlPUy8qA==" spinCount="100000" sheet="1" objects="1" scenarios="1"/>
  <mergeCells count="53"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L35:M35"/>
    <mergeCell ref="L33:M33"/>
    <mergeCell ref="L19:M19"/>
    <mergeCell ref="L31:M31"/>
    <mergeCell ref="L29:M29"/>
    <mergeCell ref="J6:L6"/>
    <mergeCell ref="J5:L5"/>
    <mergeCell ref="J4:L4"/>
    <mergeCell ref="A1:N1"/>
    <mergeCell ref="N43:P43"/>
    <mergeCell ref="N15:P15"/>
    <mergeCell ref="N37:P37"/>
    <mergeCell ref="N35:P35"/>
    <mergeCell ref="N33:P33"/>
    <mergeCell ref="N31:P31"/>
    <mergeCell ref="N29:P29"/>
    <mergeCell ref="J7:L7"/>
    <mergeCell ref="L17:M17"/>
    <mergeCell ref="L37:M37"/>
    <mergeCell ref="M4:P4"/>
    <mergeCell ref="L15:M15"/>
    <mergeCell ref="L39:M39"/>
    <mergeCell ref="N19:P19"/>
    <mergeCell ref="L41:M41"/>
    <mergeCell ref="L27:M27"/>
    <mergeCell ref="L25:M25"/>
    <mergeCell ref="L23:M23"/>
    <mergeCell ref="L21:M21"/>
    <mergeCell ref="D7:I7"/>
    <mergeCell ref="D6:I6"/>
    <mergeCell ref="D5:I5"/>
    <mergeCell ref="D4:I4"/>
    <mergeCell ref="A7:C7"/>
    <mergeCell ref="A6:C6"/>
    <mergeCell ref="A5:C5"/>
    <mergeCell ref="A4:C4"/>
    <mergeCell ref="J11:L11"/>
    <mergeCell ref="J10:L10"/>
    <mergeCell ref="J9:L9"/>
    <mergeCell ref="J12:L13"/>
    <mergeCell ref="A12:I13"/>
    <mergeCell ref="A11:I11"/>
    <mergeCell ref="A10:I10"/>
    <mergeCell ref="A9:I9"/>
  </mergeCells>
  <pageMargins left="0.11811023622047245" right="0.23622047244094491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19050</xdr:colOff>
                <xdr:row>1</xdr:row>
                <xdr:rowOff>47625</xdr:rowOff>
              </from>
              <to>
                <xdr:col>22</xdr:col>
                <xdr:colOff>1790700</xdr:colOff>
                <xdr:row>15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28575</xdr:colOff>
                <xdr:row>22</xdr:row>
                <xdr:rowOff>104775</xdr:rowOff>
              </from>
              <to>
                <xdr:col>22</xdr:col>
                <xdr:colOff>1257300</xdr:colOff>
                <xdr:row>38</xdr:row>
                <xdr:rowOff>133350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38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Août!L48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IF(Août!B45="Lu","Ma",IF(Août!B45="Ma","Me", IF(Août!B45="Me","Je", IF(Août!B45="Je","Ve", IF(Août!B45="Ve","Sa", IF(Août!B45="Sa","Di", IF(Août!B45="Di","Lu",)))))))</f>
        <v>Je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Ve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Sa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Di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Lu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Ma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Me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Je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Ve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Sa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Di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Lu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Ma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Me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Je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Ve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Sa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Di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Lu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Ma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Me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Je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Ve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Sa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Di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Lu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Ma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Me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Je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thickBot="1" x14ac:dyDescent="0.35">
      <c r="A44" s="52">
        <v>30</v>
      </c>
      <c r="B44" s="53" t="str">
        <f t="shared" si="1"/>
        <v>Ve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46"/>
      <c r="O44" s="247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LUUrVbeRcM6ZCU9Ez/IXS32kVnwHWGu9p0E8ShonBn5HbDm3Pq0DdkX+aahY4Jfj97kS/3s3GuoFq/1rrvb9TQ==" saltValue="eEjDO1rFKza9OnPhRt/Sxg==" spinCount="100000" sheet="1" selectLockedCells="1"/>
  <mergeCells count="42"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$G15="MAT = maternité"</formula>
    </cfRule>
    <cfRule type="expression" dxfId="162" priority="5">
      <formula>$G15="RC = réunions/cours"</formula>
    </cfRule>
    <cfRule type="expression" dxfId="161" priority="6">
      <formula>$G15="CO = compensation"</formula>
    </cfRule>
    <cfRule type="expression" dxfId="160" priority="7">
      <formula>$G15="CP = jours de congé payés"</formula>
    </cfRule>
    <cfRule type="expression" dxfId="159" priority="8">
      <formula>$G15="AC = accident"</formula>
    </cfRule>
    <cfRule type="expression" dxfId="158" priority="9">
      <formula>$G15="MA = maladie"</formula>
    </cfRule>
    <cfRule type="expression" dxfId="157" priority="10">
      <formula>$G15="JF = jour férié"</formula>
    </cfRule>
    <cfRule type="expression" dxfId="156" priority="11">
      <formula>$G15="VA = vacances"</formula>
    </cfRule>
  </conditionalFormatting>
  <conditionalFormatting sqref="A15:L44">
    <cfRule type="expression" dxfId="155" priority="1">
      <formula>$B15="Di"</formula>
    </cfRule>
    <cfRule type="expression" dxfId="154" priority="2">
      <formula>$G15="JL = jour libre hebdomadaire"</formula>
    </cfRule>
    <cfRule type="expression" dxfId="153" priority="3">
      <formula>$G15="AB = absence brève"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39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Septembre!L47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IF(Septembre!B44="Lu","Ma",IF(Septembre!B44="Ma","Me", IF(Septembre!B44="Me","Je", IF(Septembre!B44="Je","Ve", IF(Septembre!B44="Ve","Sa", IF(Septembre!B44="Sa","Di", IF(Septembre!B44="Di","Lu",)))))))</f>
        <v>Sa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Di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Lu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Ma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Me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Je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Ve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Sa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Di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Lu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Ma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Me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Je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Ve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Sa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Di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Lu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Ma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Me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Je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Ve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Sa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Di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Lu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Ma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Me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Je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Ve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Sa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x14ac:dyDescent="0.3">
      <c r="A44" s="48">
        <v>30</v>
      </c>
      <c r="B44" s="49" t="str">
        <f t="shared" si="1"/>
        <v>Di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25"/>
      <c r="O44" s="226"/>
    </row>
    <row r="45" spans="1:15" s="11" customFormat="1" ht="22.5" customHeight="1" thickBot="1" x14ac:dyDescent="0.35">
      <c r="A45" s="52">
        <v>31</v>
      </c>
      <c r="B45" s="53" t="str">
        <f t="shared" si="1"/>
        <v>Lu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46"/>
      <c r="O45" s="247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3B2BbuoOcvGzsW05RAd8xnUtEuQZ56Otwsn2fzfdDoRSpoePQ7E2v2sVNkUpwNGWyt6guXscyXhKGUGNtJeVw==" saltValue="AQ3HQ/gZ1DecK45vZJIw2w==" spinCount="100000" sheet="1" selectLockedCells="1"/>
  <mergeCells count="43">
    <mergeCell ref="N3:O3"/>
    <mergeCell ref="A3:F3"/>
    <mergeCell ref="A5:D5"/>
    <mergeCell ref="E5:F5"/>
    <mergeCell ref="A6:D6"/>
    <mergeCell ref="E6:F6"/>
    <mergeCell ref="N11:O13"/>
    <mergeCell ref="A13:C13"/>
    <mergeCell ref="A7:D7"/>
    <mergeCell ref="E7:F7"/>
    <mergeCell ref="A8:D8"/>
    <mergeCell ref="E8:F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$G15="MAT = maternité"</formula>
    </cfRule>
    <cfRule type="expression" dxfId="111" priority="5">
      <formula>$G15="RC = réunions/cours"</formula>
    </cfRule>
    <cfRule type="expression" dxfId="110" priority="6">
      <formula>$G15="CO = compensation"</formula>
    </cfRule>
    <cfRule type="expression" dxfId="109" priority="7">
      <formula>$G15="CP = jours de congé payés"</formula>
    </cfRule>
    <cfRule type="expression" dxfId="108" priority="8">
      <formula>$G15="AC = accident"</formula>
    </cfRule>
    <cfRule type="expression" dxfId="107" priority="9">
      <formula>$G15="MA = maladie"</formula>
    </cfRule>
    <cfRule type="expression" dxfId="106" priority="10">
      <formula>$G15="JF = jour férié"</formula>
    </cfRule>
    <cfRule type="expression" dxfId="105" priority="11">
      <formula>$G15="VA = vacances"</formula>
    </cfRule>
  </conditionalFormatting>
  <conditionalFormatting sqref="A15:L45">
    <cfRule type="expression" dxfId="104" priority="1">
      <formula>$B15="Di"</formula>
    </cfRule>
    <cfRule type="expression" dxfId="103" priority="2">
      <formula>$G15="JL = jour libre hebdomadaire"</formula>
    </cfRule>
    <cfRule type="expression" dxfId="102" priority="3">
      <formula>$G15="AB = absence brève"</formula>
    </cfRule>
  </conditionalFormatting>
  <dataValidations count="6">
    <dataValidation type="list" allowBlank="1" showInputMessage="1" showErrorMessage="1" sqref="H15:H45" xr:uid="{00000000-0002-0000-0A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40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Octobre!L48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IF(Octobre!B45="Lu","Ma",IF(Octobre!B45="Ma","Me", IF(Octobre!B45="Me","Je", IF(Octobre!B45="Je","Ve", IF(Octobre!B45="Ve","Sa", IF(Octobre!B45="Sa","Di", IF(Octobre!B45="Di","Lu",)))))))</f>
        <v>Ma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Me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Je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Ve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Sa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Di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Lu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Ma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Me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Je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Ve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Sa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Di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Lu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Ma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Me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Je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Ve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Sa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Di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Lu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Ma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Me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Je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Ve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Sa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Di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Lu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Ma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thickBot="1" x14ac:dyDescent="0.35">
      <c r="A44" s="52">
        <v>30</v>
      </c>
      <c r="B44" s="53" t="str">
        <f t="shared" si="1"/>
        <v>Me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46"/>
      <c r="O44" s="247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nE+29dKi4fSxP61bnVEo9qsBQHVpErbhaSCJ3VhWBAs5zDu7hzBG1VC6+jPoEiLl1Sl79InjbMOSG4RBhA6l8w==" saltValue="cq/xjhrsMtg7Qf3dnZ9cKw==" spinCount="100000" sheet="1" selectLockedCells="1"/>
  <mergeCells count="42"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$G15="MAT = maternité"</formula>
    </cfRule>
    <cfRule type="expression" dxfId="60" priority="5">
      <formula>$G15="RC = réunions/cours"</formula>
    </cfRule>
    <cfRule type="expression" dxfId="59" priority="6">
      <formula>$G15="CO = compensation"</formula>
    </cfRule>
    <cfRule type="expression" dxfId="58" priority="7">
      <formula>$G15="CP = jours de congé payés"</formula>
    </cfRule>
    <cfRule type="expression" dxfId="57" priority="8">
      <formula>$G15="AC = accident"</formula>
    </cfRule>
    <cfRule type="expression" dxfId="56" priority="9">
      <formula>$G15="MA = maladie"</formula>
    </cfRule>
    <cfRule type="expression" dxfId="55" priority="10">
      <formula>$G15="JF = jour férié"</formula>
    </cfRule>
    <cfRule type="expression" dxfId="54" priority="11">
      <formula>$G15="VA = vacances"</formula>
    </cfRule>
  </conditionalFormatting>
  <conditionalFormatting sqref="A15:L44">
    <cfRule type="expression" dxfId="53" priority="1">
      <formula>$B15="Di"</formula>
    </cfRule>
    <cfRule type="expression" dxfId="52" priority="2">
      <formula>$G15="JL = jour libre hebdomadaire"</formula>
    </cfRule>
    <cfRule type="expression" dxfId="51" priority="3">
      <formula>$G15="AB = absence brève"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70" zoomScaleNormal="70" workbookViewId="0">
      <selection activeCell="G16" sqref="G16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41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Novembre!L47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IF(Novembre!B44="Lu","Ma",IF(Novembre!B44="Ma","Me", IF(Novembre!B44="Me","Je", IF(Novembre!B44="Je","Ve", IF(Novembre!B44="Ve","Sa", IF(Novembre!B44="Sa","Di", IF(Novembre!B44="Di","Lu",)))))))</f>
        <v>Je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Ve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Sa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Di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Lu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Ma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Me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Je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Ve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Sa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Di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Lu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Ma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Me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Je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Ve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Sa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Di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Lu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Ma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Me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Je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Ve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Sa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Di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Lu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Ma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Me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Je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x14ac:dyDescent="0.3">
      <c r="A44" s="48">
        <v>30</v>
      </c>
      <c r="B44" s="49" t="str">
        <f t="shared" si="1"/>
        <v>Ve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25"/>
      <c r="O44" s="226"/>
    </row>
    <row r="45" spans="1:15" s="11" customFormat="1" ht="22.5" customHeight="1" thickBot="1" x14ac:dyDescent="0.35">
      <c r="A45" s="52">
        <v>31</v>
      </c>
      <c r="B45" s="53" t="str">
        <f t="shared" si="1"/>
        <v>Sa</v>
      </c>
      <c r="C45" s="75"/>
      <c r="D45" s="75"/>
      <c r="E45" s="75"/>
      <c r="F45" s="106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46"/>
      <c r="O45" s="247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c4pnDXz/tEXdZo7Jqmo+ZhRzxYkaG5JpqAYCYivNUe53dLb5NWKyr8em+5ZW3wUzn+13kmVTphiWJ9OktesBzw==" saltValue="qbvKtkOLTHZ5Cx/tFuUGaQ==" spinCount="100000" sheet="1" selectLockedCells="1"/>
  <mergeCells count="43">
    <mergeCell ref="N3:O3"/>
    <mergeCell ref="A3:F3"/>
    <mergeCell ref="A5:D5"/>
    <mergeCell ref="E5:F5"/>
    <mergeCell ref="A6:D6"/>
    <mergeCell ref="E6:F6"/>
    <mergeCell ref="N11:O13"/>
    <mergeCell ref="A13:C13"/>
    <mergeCell ref="A7:D7"/>
    <mergeCell ref="E7:F7"/>
    <mergeCell ref="A8:D8"/>
    <mergeCell ref="E8:F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$G15="MAT = maternité"</formula>
    </cfRule>
    <cfRule type="expression" dxfId="9" priority="5">
      <formula>$G15="RC = réunions/cours"</formula>
    </cfRule>
    <cfRule type="expression" dxfId="8" priority="6">
      <formula>$G15="CO = compensation"</formula>
    </cfRule>
    <cfRule type="expression" dxfId="7" priority="7">
      <formula>$G15="CP = jours de congé payés"</formula>
    </cfRule>
    <cfRule type="expression" dxfId="6" priority="8">
      <formula>$G15="AC = accident"</formula>
    </cfRule>
    <cfRule type="expression" dxfId="5" priority="9">
      <formula>$G15="MA = maladie"</formula>
    </cfRule>
    <cfRule type="expression" dxfId="4" priority="10">
      <formula>$G15="JF = jour férié"</formula>
    </cfRule>
    <cfRule type="expression" dxfId="3" priority="11">
      <formula>$G15="VA = vacances"</formula>
    </cfRule>
  </conditionalFormatting>
  <conditionalFormatting sqref="A15:L45">
    <cfRule type="expression" dxfId="2" priority="1">
      <formula>$B15="Di"</formula>
    </cfRule>
    <cfRule type="expression" dxfId="1" priority="2">
      <formula>$G15="JL = jour libre hebdomadaire"</formula>
    </cfRule>
    <cfRule type="expression" dxfId="0" priority="3">
      <formula>$G15="AB = absence brève"</formula>
    </cfRule>
  </conditionalFormatting>
  <dataValidations count="6">
    <dataValidation type="list" allowBlank="1" showInputMessage="1" showErrorMessage="1" sqref="H15:H45" xr:uid="{00000000-0002-0000-0C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36" style="1" bestFit="1" customWidth="1"/>
    <col min="8" max="8" width="18.85546875" style="4" customWidth="1"/>
    <col min="9" max="9" width="22.42578125" style="1" bestFit="1" customWidth="1"/>
    <col min="10" max="10" width="14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6"/>
      <c r="H1" s="6"/>
      <c r="I1" s="119"/>
      <c r="J1" s="119"/>
      <c r="K1" s="119"/>
      <c r="M1" s="6"/>
      <c r="N1" s="82" t="s">
        <v>30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8"/>
      <c r="M2" s="3"/>
      <c r="N2" s="3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20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'Vue d’ensemble'!J12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10" t="s">
        <v>86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Di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Lu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Ma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Me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Je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Ve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Sa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Di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Lu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Ma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Me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Je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Ve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Sa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Di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Lu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Ma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Me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Je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Ve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Sa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Di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Lu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Ma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Me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Je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Ve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Sa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x14ac:dyDescent="0.3">
      <c r="A44" s="48">
        <v>30</v>
      </c>
      <c r="B44" s="49" t="str">
        <f t="shared" si="1"/>
        <v>Di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25"/>
      <c r="O44" s="226"/>
    </row>
    <row r="45" spans="1:15" s="11" customFormat="1" ht="22.5" customHeight="1" thickBot="1" x14ac:dyDescent="0.35">
      <c r="A45" s="52">
        <v>31</v>
      </c>
      <c r="B45" s="53" t="str">
        <f t="shared" si="1"/>
        <v>Lu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46"/>
      <c r="O45" s="247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5SiF8n6o2SeOI+DZCqLxDe2Fpj+Jy0DWXip2c8yf3RunANnRFamIo9x1cRxMK7jiJ82XOqnyxr0klbDsDrilg==" saltValue="wjGVcDQEHu3dzUG+BlNC7g==" spinCount="100000" sheet="1" selectLockedCells="1"/>
  <mergeCells count="43">
    <mergeCell ref="N43:O43"/>
    <mergeCell ref="N44:O44"/>
    <mergeCell ref="N45:O45"/>
    <mergeCell ref="N40:O40"/>
    <mergeCell ref="N41:O41"/>
    <mergeCell ref="N42:O42"/>
    <mergeCell ref="N37:O37"/>
    <mergeCell ref="N38:O38"/>
    <mergeCell ref="N39:O39"/>
    <mergeCell ref="N33:O33"/>
    <mergeCell ref="N34:O34"/>
    <mergeCell ref="N35:O35"/>
    <mergeCell ref="N36:O36"/>
    <mergeCell ref="N31:O31"/>
    <mergeCell ref="N32:O32"/>
    <mergeCell ref="N27:O27"/>
    <mergeCell ref="N28:O28"/>
    <mergeCell ref="N29:O29"/>
    <mergeCell ref="N26:O26"/>
    <mergeCell ref="N20:O20"/>
    <mergeCell ref="N21:O21"/>
    <mergeCell ref="N22:O22"/>
    <mergeCell ref="N30:O30"/>
    <mergeCell ref="N19:O19"/>
    <mergeCell ref="N15:O15"/>
    <mergeCell ref="N16:O16"/>
    <mergeCell ref="N25:O25"/>
    <mergeCell ref="N23:O23"/>
    <mergeCell ref="N24:O24"/>
    <mergeCell ref="N11:O13"/>
    <mergeCell ref="N3:O3"/>
    <mergeCell ref="A13:C13"/>
    <mergeCell ref="N17:O17"/>
    <mergeCell ref="N18:O18"/>
    <mergeCell ref="A3:F3"/>
    <mergeCell ref="E8:F8"/>
    <mergeCell ref="A8:D8"/>
    <mergeCell ref="A7:D7"/>
    <mergeCell ref="A6:D6"/>
    <mergeCell ref="A5:D5"/>
    <mergeCell ref="E5:F5"/>
    <mergeCell ref="E6:F6"/>
    <mergeCell ref="E7:F7"/>
  </mergeCells>
  <conditionalFormatting sqref="L5:L8 A15:L46">
    <cfRule type="expression" dxfId="595" priority="105">
      <formula>$G5="MAT = maternité"</formula>
    </cfRule>
    <cfRule type="expression" dxfId="594" priority="106">
      <formula>$G5="RC = réunions/cours"</formula>
    </cfRule>
    <cfRule type="expression" dxfId="593" priority="107">
      <formula>$G5="CO = compensation"</formula>
    </cfRule>
    <cfRule type="expression" dxfId="592" priority="108">
      <formula>$G5="CP = jours de congé payés"</formula>
    </cfRule>
    <cfRule type="expression" dxfId="591" priority="109">
      <formula>$G5="AC = accident"</formula>
    </cfRule>
    <cfRule type="expression" dxfId="590" priority="111">
      <formula>$G5="MA = maladie"</formula>
    </cfRule>
    <cfRule type="expression" dxfId="589" priority="112">
      <formula>$G5="JF = jour férié"</formula>
    </cfRule>
    <cfRule type="expression" dxfId="588" priority="113">
      <formula>$G5="VA = vacances"</formula>
    </cfRule>
  </conditionalFormatting>
  <conditionalFormatting sqref="L48:L49">
    <cfRule type="expression" dxfId="587" priority="25">
      <formula>$G48="MU = Mutterschaft"</formula>
    </cfRule>
    <cfRule type="expression" dxfId="586" priority="26">
      <formula>$G48="TK = Tagungen/Kurse"</formula>
    </cfRule>
    <cfRule type="expression" dxfId="585" priority="27">
      <formula>$G48="KO = Kompensation"</formula>
    </cfRule>
    <cfRule type="expression" dxfId="584" priority="28">
      <formula>$G48="BE = Bez. Urlaubstage"</formula>
    </cfRule>
    <cfRule type="expression" dxfId="583" priority="29">
      <formula>$G48="UN = Unfall"</formula>
    </cfRule>
    <cfRule type="expression" dxfId="582" priority="30">
      <formula>$G48="KR = Krankheit"</formula>
    </cfRule>
    <cfRule type="expression" dxfId="581" priority="31">
      <formula>$G48="FT = Feiertag"</formula>
    </cfRule>
    <cfRule type="expression" dxfId="580" priority="32">
      <formula>$G48="FE = Ferien"</formula>
    </cfRule>
  </conditionalFormatting>
  <conditionalFormatting sqref="J5:J7">
    <cfRule type="expression" dxfId="579" priority="41">
      <formula>$G5="MU = Mutterschaft"</formula>
    </cfRule>
    <cfRule type="expression" dxfId="578" priority="42">
      <formula>$G5="TK = Tagungen/Kurse"</formula>
    </cfRule>
    <cfRule type="expression" dxfId="577" priority="43">
      <formula>$G5="KO = Kompensation"</formula>
    </cfRule>
    <cfRule type="expression" dxfId="576" priority="44">
      <formula>$G5="BE = Bez. Urlaubstage"</formula>
    </cfRule>
    <cfRule type="expression" dxfId="575" priority="45">
      <formula>$G5="UN = Unfall"</formula>
    </cfRule>
    <cfRule type="expression" dxfId="574" priority="46">
      <formula>$G5="KR = Krankheit"</formula>
    </cfRule>
    <cfRule type="expression" dxfId="573" priority="47">
      <formula>$G5="FT = Feiertag"</formula>
    </cfRule>
    <cfRule type="expression" dxfId="572" priority="48">
      <formula>$G5="FE = Ferien"</formula>
    </cfRule>
  </conditionalFormatting>
  <conditionalFormatting sqref="L13">
    <cfRule type="expression" dxfId="571" priority="9">
      <formula>$G13="MU = Mutterschaft"</formula>
    </cfRule>
    <cfRule type="expression" dxfId="570" priority="10">
      <formula>$G13="TK = Tagungen/Kurse"</formula>
    </cfRule>
    <cfRule type="expression" dxfId="569" priority="11">
      <formula>$G13="KO = Kompensation"</formula>
    </cfRule>
    <cfRule type="expression" dxfId="568" priority="12">
      <formula>$G13="BE = Bez. Urlaubstage"</formula>
    </cfRule>
    <cfRule type="expression" dxfId="567" priority="13">
      <formula>$G13="UN = Unfall"</formula>
    </cfRule>
    <cfRule type="expression" dxfId="566" priority="14">
      <formula>$G13="KR = Krankheit"</formula>
    </cfRule>
    <cfRule type="expression" dxfId="565" priority="15">
      <formula>$G13="FT = Feiertag"</formula>
    </cfRule>
    <cfRule type="expression" dxfId="564" priority="16">
      <formula>$G13="FE = Ferien"</formula>
    </cfRule>
  </conditionalFormatting>
  <conditionalFormatting sqref="A15:L45">
    <cfRule type="expression" dxfId="563" priority="1">
      <formula>$B15="Di"</formula>
    </cfRule>
    <cfRule type="expression" dxfId="562" priority="3">
      <formula>$G15="JL = jour libre hebdomadaire"</formula>
    </cfRule>
    <cfRule type="expression" dxfId="561" priority="4">
      <formula>$G15="AB = absence brève"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IF(OR(G15="VA = vacances",G15="JF = jour férié",G15="JL = jour libre hebdomadaire"),Ferien,)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70" zoomScaleNormal="70" workbookViewId="0">
      <selection activeCell="C43" sqref="C43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31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Janvier!L48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IF(Janvier!B45="Lu","Ma",IF(Janvier!B45="Ma","Me", IF(Janvier!B45="Me","Je", IF(Janvier!B45="Je","Ve", IF(Janvier!B45="Ve","Sa", IF(Janvier!B45="Sa","Di", IF(Janvier!B45="Di","Lu",)))))))</f>
        <v>Ma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3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2" si="1">IF(B15="Lu","Ma",IF(B15="Ma","Me", IF(B15="Me","Je", IF(B15="Je","Ve", IF(B15="Ve","Sa", IF(B15="Sa","Di", IF(B15="Di","Lu",)))))))</f>
        <v>Me</v>
      </c>
      <c r="C16" s="75"/>
      <c r="D16" s="75"/>
      <c r="E16" s="75"/>
      <c r="F16" s="106"/>
      <c r="G16" s="76"/>
      <c r="H16" s="75"/>
      <c r="I16" s="141"/>
      <c r="J16" s="142">
        <f t="shared" ref="J16:J43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Je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2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Ve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Sa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Di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Lu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Ma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Me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Je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Ve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Sa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Di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Lu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Ma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Me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Je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Ve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Sa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Di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Lu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Ma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Me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Je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Ve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Sa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Di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Lu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thickBot="1" x14ac:dyDescent="0.35">
      <c r="A43" s="140"/>
      <c r="B43" s="53" t="str">
        <f>IF(A43=29,IF(B42="Lu","Ma",IF(B42="Ma","Me", IF(B42="Me","Je", IF(B42="Je","Ve", IF(B42="Ve","Sa", IF(B42="Sa","Di", IF(B42="Di","Lu",))))))),"")</f>
        <v/>
      </c>
      <c r="C43" s="77"/>
      <c r="D43" s="77"/>
      <c r="E43" s="77"/>
      <c r="F43" s="107"/>
      <c r="G43" s="78"/>
      <c r="H43" s="77"/>
      <c r="I43" s="81"/>
      <c r="J43" s="117">
        <f t="shared" si="2"/>
        <v>0</v>
      </c>
      <c r="K43" s="72">
        <f t="shared" si="0"/>
        <v>0</v>
      </c>
      <c r="L43" s="73">
        <f t="shared" ref="L43" si="4">L42+K43</f>
        <v>0</v>
      </c>
      <c r="M43" s="50"/>
      <c r="N43" s="246"/>
      <c r="O43" s="247"/>
    </row>
    <row r="44" spans="1:15" s="11" customFormat="1" ht="22.5" customHeight="1" x14ac:dyDescent="0.3">
      <c r="A44" s="54"/>
      <c r="B44" s="55"/>
      <c r="C44" s="56"/>
      <c r="D44" s="56"/>
      <c r="E44" s="56"/>
      <c r="F44" s="56"/>
      <c r="G44" s="57"/>
      <c r="H44" s="57"/>
      <c r="I44" s="56"/>
      <c r="J44" s="58"/>
      <c r="K44" s="59"/>
      <c r="L44" s="59"/>
      <c r="M44" s="50"/>
      <c r="N44" s="60"/>
      <c r="O44" s="60"/>
    </row>
    <row r="45" spans="1:15" s="11" customFormat="1" ht="20.25" thickBot="1" x14ac:dyDescent="0.35">
      <c r="A45" s="55"/>
      <c r="B45" s="55"/>
      <c r="C45" s="55"/>
      <c r="D45" s="55"/>
      <c r="E45" s="55"/>
      <c r="F45" s="55"/>
      <c r="G45" s="55"/>
      <c r="H45" s="55"/>
      <c r="I45" s="55"/>
      <c r="J45" s="61"/>
      <c r="K45" s="61"/>
      <c r="L45" s="58"/>
      <c r="M45" s="55"/>
      <c r="N45" s="55"/>
      <c r="O45" s="55"/>
    </row>
    <row r="46" spans="1:15" s="11" customFormat="1" ht="20.25" thickBot="1" x14ac:dyDescent="0.35">
      <c r="A46" s="62" t="s">
        <v>79</v>
      </c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87">
        <f>IF(A43=29,L43,L42)</f>
        <v>0</v>
      </c>
      <c r="M46" s="55"/>
      <c r="N46" s="55"/>
      <c r="O46" s="55"/>
    </row>
    <row r="47" spans="1:15" s="14" customFormat="1" ht="19.5" x14ac:dyDescent="0.3">
      <c r="A47" s="63"/>
      <c r="B47" s="50"/>
      <c r="C47" s="50"/>
      <c r="D47" s="50"/>
      <c r="E47" s="50"/>
      <c r="F47" s="50"/>
      <c r="G47" s="50"/>
      <c r="H47" s="50"/>
      <c r="I47" s="50"/>
      <c r="J47" s="46"/>
      <c r="K47" s="46"/>
      <c r="L47" s="59"/>
      <c r="M47" s="50"/>
      <c r="N47" s="50"/>
      <c r="O47" s="50"/>
    </row>
    <row r="48" spans="1:15" s="11" customFormat="1" ht="19.5" x14ac:dyDescent="0.3">
      <c r="A48" s="55"/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61"/>
      <c r="M48" s="55"/>
      <c r="N48" s="55"/>
      <c r="O48" s="55"/>
    </row>
    <row r="49" spans="1:15" s="11" customFormat="1" ht="19.5" x14ac:dyDescent="0.3">
      <c r="A49" s="62" t="s">
        <v>80</v>
      </c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s="11" customFormat="1" ht="19.5" x14ac:dyDescent="0.3"/>
    <row r="52" spans="1:15" s="11" customFormat="1" ht="19.5" x14ac:dyDescent="0.3">
      <c r="A52" s="122"/>
      <c r="B52" s="122"/>
      <c r="C52" s="122"/>
      <c r="D52" s="122"/>
      <c r="E52" s="122"/>
      <c r="F52" s="122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yfp5q584RiaY6T/js0EHqMNzmdnj3NAS82hjWoPyBT2Gw5D5GQcHWhx0+v2Q6a7Rgeda3UQyghYlQyouCeTdyQ==" saltValue="CauPYrfF5q7k9CKHy9ogKg==" spinCount="100000" sheet="1" selectLockedCells="1"/>
  <mergeCells count="41">
    <mergeCell ref="N43:O43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A7:D7"/>
    <mergeCell ref="E7:F7"/>
    <mergeCell ref="A8:D8"/>
    <mergeCell ref="E8:F8"/>
    <mergeCell ref="A3:F3"/>
    <mergeCell ref="A5:D5"/>
    <mergeCell ref="E5:F5"/>
    <mergeCell ref="A6:D6"/>
    <mergeCell ref="E6:F6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$G15="MAT = maternité"</formula>
    </cfRule>
    <cfRule type="expression" dxfId="519" priority="5">
      <formula>$G15="RC = réunions/cours"</formula>
    </cfRule>
    <cfRule type="expression" dxfId="518" priority="6">
      <formula>$G15="CO = compensation"</formula>
    </cfRule>
    <cfRule type="expression" dxfId="517" priority="7">
      <formula>$G15="CP = jours de congé payés"</formula>
    </cfRule>
    <cfRule type="expression" dxfId="516" priority="8">
      <formula>$G15="AC = accident"</formula>
    </cfRule>
    <cfRule type="expression" dxfId="515" priority="9">
      <formula>$G15="MA = maladie"</formula>
    </cfRule>
    <cfRule type="expression" dxfId="514" priority="10">
      <formula>$G15="JF = jour férié"</formula>
    </cfRule>
    <cfRule type="expression" dxfId="513" priority="11">
      <formula>$G15="VA = vacances"</formula>
    </cfRule>
  </conditionalFormatting>
  <conditionalFormatting sqref="A15:L43">
    <cfRule type="expression" dxfId="512" priority="1">
      <formula>$B15="Di"</formula>
    </cfRule>
    <cfRule type="expression" dxfId="511" priority="2">
      <formula>$G15="JL = jour libre hebdomadaire"</formula>
    </cfRule>
    <cfRule type="expression" dxfId="510" priority="3">
      <formula>$G15="AB = absence brève"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IF(OR(G15="VA = vacances",G15="JF = jour férié",G15="JL = jour libre hebdomadaire"),Ferien,)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32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Février!L46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IF(Février!A43=29,IF(Février!B43="Lu","Ma",IF(Février!B43="Ma","Me", IF(Février!B43="Me","Je", IF(Février!B43="Je","Ve", IF(Février!B43="Ve","Sa", IF(Février!B43="Sa","Di", IF(Février!B43="Di","Lu",))))))),IF(Février!B42="Lu","Ma",IF(Février!B42="Ma","Me", IF(Février!B42="Me","Je", IF(Février!B42="Je","Ve", IF(Février!B42="Ve","Sa", IF(Février!B42="Sa","Di", IF(Février!B42="Di","Lu",))))))))</f>
        <v>Ma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Me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Je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Ve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Sa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Di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Lu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Ma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Me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Je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Ve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Sa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Di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Lu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Ma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Me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Je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Ve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Sa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Di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Lu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Ma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Me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Je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Ve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Sa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Di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Lu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Ma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x14ac:dyDescent="0.3">
      <c r="A44" s="48">
        <v>30</v>
      </c>
      <c r="B44" s="49" t="str">
        <f t="shared" si="1"/>
        <v>Me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25"/>
      <c r="O44" s="226"/>
    </row>
    <row r="45" spans="1:15" s="11" customFormat="1" ht="22.5" customHeight="1" thickBot="1" x14ac:dyDescent="0.35">
      <c r="A45" s="52">
        <v>31</v>
      </c>
      <c r="B45" s="53" t="str">
        <f t="shared" si="1"/>
        <v>Je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46"/>
      <c r="O45" s="247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TUXvZbhbZRKakmWMOyqO7srCeJMTe+olh4MqEkp2u6A7bvuEBoVSJI2JzHsqIU6B0KbnR180DdrWSCwG0rI7FA==" saltValue="dTDXb9nlK5Tiu7UbfEv5ow==" spinCount="100000" sheet="1" selectLockedCells="1"/>
  <mergeCells count="43">
    <mergeCell ref="N3:O3"/>
    <mergeCell ref="A3:F3"/>
    <mergeCell ref="A5:D5"/>
    <mergeCell ref="E5:F5"/>
    <mergeCell ref="A6:D6"/>
    <mergeCell ref="E6:F6"/>
    <mergeCell ref="N11:O13"/>
    <mergeCell ref="A13:C13"/>
    <mergeCell ref="A7:D7"/>
    <mergeCell ref="E7:F7"/>
    <mergeCell ref="A8:D8"/>
    <mergeCell ref="E8:F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$G15="MAT = maternité"</formula>
    </cfRule>
    <cfRule type="expression" dxfId="468" priority="5">
      <formula>$G15="RC = réunions/cours"</formula>
    </cfRule>
    <cfRule type="expression" dxfId="467" priority="6">
      <formula>$G15="CO = compensation"</formula>
    </cfRule>
    <cfRule type="expression" dxfId="466" priority="7">
      <formula>$G15="CP = jours de congé payés"</formula>
    </cfRule>
    <cfRule type="expression" dxfId="465" priority="8">
      <formula>$G15="AC = accident"</formula>
    </cfRule>
    <cfRule type="expression" dxfId="464" priority="9">
      <formula>$G15="MA = maladie"</formula>
    </cfRule>
    <cfRule type="expression" dxfId="463" priority="10">
      <formula>$G15="JF = jour férié"</formula>
    </cfRule>
    <cfRule type="expression" dxfId="462" priority="11">
      <formula>$G15="VA = vacances"</formula>
    </cfRule>
  </conditionalFormatting>
  <conditionalFormatting sqref="A15:L45">
    <cfRule type="expression" dxfId="461" priority="1">
      <formula>$B15="Di"</formula>
    </cfRule>
    <cfRule type="expression" dxfId="460" priority="2">
      <formula>$G15="JL = jour libre hebdomadaire"</formula>
    </cfRule>
    <cfRule type="expression" dxfId="459" priority="3">
      <formula>$G15="AB = absence brève"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33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Mars!L48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IF(Mars!B45="Lu","Ma",IF(Mars!B45="Ma","Me", IF(Mars!B45="Me","Je", IF(Mars!B45="Je","Ve", IF(Mars!B45="Ve","Sa", IF(Mars!B45="Sa","Di", IF(Mars!B45="Di","Lu",)))))))</f>
        <v>Ve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Sa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Di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Lu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Ma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Me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Je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Ve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Sa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Di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Lu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Ma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Me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Je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Ve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Sa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Di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Lu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Ma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Me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Je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Ve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Sa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Di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Lu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Ma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Me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Je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Ve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thickBot="1" x14ac:dyDescent="0.35">
      <c r="A44" s="52">
        <v>30</v>
      </c>
      <c r="B44" s="53" t="str">
        <f t="shared" si="1"/>
        <v>Sa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46"/>
      <c r="O44" s="247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320ETymtu9KoPl4asEZBjf78ShcQeq+2NJxDHldK4KPkAHaBcQTIea+oxzL2bh6BaxRhc6KMuWiZIXRNz9/fw==" saltValue="DDnQAy7hwCzsvYuN7Mt0uA==" spinCount="100000" sheet="1" selectLockedCells="1"/>
  <mergeCells count="42"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$G15="MAT = maternité"</formula>
    </cfRule>
    <cfRule type="expression" dxfId="417" priority="5">
      <formula>$G15="RC = réunions/cours"</formula>
    </cfRule>
    <cfRule type="expression" dxfId="416" priority="6">
      <formula>$G15="CO = compensation"</formula>
    </cfRule>
    <cfRule type="expression" dxfId="415" priority="7">
      <formula>$G15="CP = jours de congé payés"</formula>
    </cfRule>
    <cfRule type="expression" dxfId="414" priority="8">
      <formula>$G15="AC = accident"</formula>
    </cfRule>
    <cfRule type="expression" dxfId="413" priority="9">
      <formula>$G15="MA = maladie"</formula>
    </cfRule>
    <cfRule type="expression" dxfId="412" priority="10">
      <formula>$G15="JF = jour férié"</formula>
    </cfRule>
    <cfRule type="expression" dxfId="411" priority="11">
      <formula>$G15="VA = vacances"</formula>
    </cfRule>
  </conditionalFormatting>
  <conditionalFormatting sqref="A15:L44">
    <cfRule type="expression" dxfId="410" priority="1">
      <formula>$B15="Di"</formula>
    </cfRule>
    <cfRule type="expression" dxfId="409" priority="2">
      <formula>$G15="JL = jour libre hebdomadaire"</formula>
    </cfRule>
    <cfRule type="expression" dxfId="408" priority="3">
      <formula>$G15="AB = absence brève"</formula>
    </cfRule>
  </conditionalFormatting>
  <dataValidations count="6">
    <dataValidation type="decimal" allowBlank="1" showInputMessage="1" showErrorMessage="1" errorTitle="Ungültiges Format" sqref="I15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5:H44" xr:uid="{00000000-0002-0000-0400-000004000000}">
      <formula1>IF(OR(G15="VA = vacances",G15="JF = jour férié",G15="JL = jour libre hebdomadaire"),Ferien,)</formula1>
    </dataValidation>
    <dataValidation type="list" allowBlank="1" showInputMessage="1" showErrorMessage="1" sqref="G15:G45" xr:uid="{00000000-0002-0000-04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34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Avril!L47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IF(Avril!B44="Lu","Ma",IF(Avril!B44="Ma","Me", IF(Avril!B44="Me","Je", IF(Avril!B44="Je","Ve", IF(Avril!B44="Ve","Sa", IF(Avril!B44="Sa","Di", IF(Avril!B44="Di","Lu",)))))))</f>
        <v>Di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Lu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Ma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Me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Je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Ve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Sa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Di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Lu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Ma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Me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Je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Ve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Sa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Di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Lu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Ma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Me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Je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Ve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Sa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Di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Lu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Ma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Me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Je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Ve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Sa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Di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x14ac:dyDescent="0.3">
      <c r="A44" s="48">
        <v>30</v>
      </c>
      <c r="B44" s="49" t="str">
        <f t="shared" si="1"/>
        <v>Lu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25"/>
      <c r="O44" s="226"/>
    </row>
    <row r="45" spans="1:15" s="11" customFormat="1" ht="22.5" customHeight="1" thickBot="1" x14ac:dyDescent="0.35">
      <c r="A45" s="52">
        <v>31</v>
      </c>
      <c r="B45" s="53" t="str">
        <f t="shared" si="1"/>
        <v>Ma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46"/>
      <c r="O45" s="247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+dEQWo1npgbUzD/4LrX/SH/BQciuxUJ1FzoWw4SsTf1O0U4Z1TdpPpTq9nrgA94sbwqtH+LV4pDhlnVqDJ/d1Q==" saltValue="CuIIOt4x8PfgbhwSx5Dyag==" spinCount="100000" sheet="1" selectLockedCells="1"/>
  <mergeCells count="43">
    <mergeCell ref="N3:O3"/>
    <mergeCell ref="A3:F3"/>
    <mergeCell ref="A5:D5"/>
    <mergeCell ref="E5:F5"/>
    <mergeCell ref="A6:D6"/>
    <mergeCell ref="E6:F6"/>
    <mergeCell ref="N11:O13"/>
    <mergeCell ref="A13:C13"/>
    <mergeCell ref="A7:D7"/>
    <mergeCell ref="E7:F7"/>
    <mergeCell ref="A8:D8"/>
    <mergeCell ref="E8:F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$G15="MAT = maternité"</formula>
    </cfRule>
    <cfRule type="expression" dxfId="366" priority="5">
      <formula>$G15="RC = réunions/cours"</formula>
    </cfRule>
    <cfRule type="expression" dxfId="365" priority="6">
      <formula>$G15="CO = compensation"</formula>
    </cfRule>
    <cfRule type="expression" dxfId="364" priority="7">
      <formula>$G15="CP = jours de congé payés"</formula>
    </cfRule>
    <cfRule type="expression" dxfId="363" priority="8">
      <formula>$G15="AC = accident"</formula>
    </cfRule>
    <cfRule type="expression" dxfId="362" priority="9">
      <formula>$G15="MA = maladie"</formula>
    </cfRule>
    <cfRule type="expression" dxfId="361" priority="10">
      <formula>$G15="JF = jour férié"</formula>
    </cfRule>
    <cfRule type="expression" dxfId="360" priority="11">
      <formula>$G15="VA = vacances"</formula>
    </cfRule>
  </conditionalFormatting>
  <conditionalFormatting sqref="A15:L45">
    <cfRule type="expression" dxfId="359" priority="1">
      <formula>$B15="Di"</formula>
    </cfRule>
    <cfRule type="expression" dxfId="358" priority="2">
      <formula>$G15="JL = jour libre hebdomadaire"</formula>
    </cfRule>
    <cfRule type="expression" dxfId="357" priority="3">
      <formula>$G15="AB = absence brève"</formula>
    </cfRule>
  </conditionalFormatting>
  <dataValidations count="6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35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Mai!L48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IF(Mai!B45="Lu","Ma",IF(Mai!B45="Ma","Me", IF(Mai!B45="Me","Je", IF(Mai!B45="Je","Ve", IF(Mai!B45="Ve","Sa", IF(Mai!B45="Sa","Di", IF(Mai!B45="Di","Lu",)))))))</f>
        <v>Me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4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4" si="1">IF(B15="Lu","Ma",IF(B15="Ma","Me", IF(B15="Me","Je", IF(B15="Je","Ve", IF(B15="Ve","Sa", IF(B15="Sa","Di", IF(B15="Di","Lu",)))))))</f>
        <v>Je</v>
      </c>
      <c r="C16" s="75"/>
      <c r="D16" s="75"/>
      <c r="E16" s="75"/>
      <c r="F16" s="106"/>
      <c r="G16" s="76"/>
      <c r="H16" s="75"/>
      <c r="I16" s="141"/>
      <c r="J16" s="142">
        <f t="shared" ref="J16:J44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Ve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4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Sa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Di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Lu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Ma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Me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Je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Ve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Sa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Di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Lu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Ma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Me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Je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Ve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Sa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Di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Lu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Ma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Me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Je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Ve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Sa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Di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Lu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Ma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Me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thickBot="1" x14ac:dyDescent="0.35">
      <c r="A44" s="52">
        <v>30</v>
      </c>
      <c r="B44" s="53" t="str">
        <f t="shared" si="1"/>
        <v>Je</v>
      </c>
      <c r="C44" s="77"/>
      <c r="D44" s="77"/>
      <c r="E44" s="77"/>
      <c r="F44" s="107"/>
      <c r="G44" s="78"/>
      <c r="H44" s="77"/>
      <c r="I44" s="81"/>
      <c r="J44" s="117">
        <f t="shared" si="2"/>
        <v>0</v>
      </c>
      <c r="K44" s="72">
        <f t="shared" si="0"/>
        <v>0</v>
      </c>
      <c r="L44" s="73">
        <f t="shared" si="3"/>
        <v>0</v>
      </c>
      <c r="M44" s="50"/>
      <c r="N44" s="246"/>
      <c r="O44" s="247"/>
    </row>
    <row r="45" spans="1:15" s="11" customFormat="1" ht="22.5" customHeight="1" x14ac:dyDescent="0.3">
      <c r="A45" s="54"/>
      <c r="B45" s="55"/>
      <c r="C45" s="56"/>
      <c r="D45" s="56"/>
      <c r="E45" s="56"/>
      <c r="F45" s="56"/>
      <c r="G45" s="57"/>
      <c r="H45" s="57"/>
      <c r="I45" s="56"/>
      <c r="J45" s="58"/>
      <c r="K45" s="59"/>
      <c r="L45" s="59"/>
      <c r="M45" s="50"/>
      <c r="N45" s="60"/>
      <c r="O45" s="60"/>
    </row>
    <row r="46" spans="1:15" s="11" customFormat="1" ht="20.25" thickBot="1" x14ac:dyDescent="0.35">
      <c r="A46" s="55"/>
      <c r="B46" s="55"/>
      <c r="C46" s="55"/>
      <c r="D46" s="55"/>
      <c r="E46" s="55"/>
      <c r="F46" s="55"/>
      <c r="G46" s="55"/>
      <c r="H46" s="55"/>
      <c r="I46" s="55"/>
      <c r="J46" s="61"/>
      <c r="K46" s="61"/>
      <c r="L46" s="58"/>
      <c r="M46" s="55"/>
      <c r="N46" s="55"/>
      <c r="O46" s="55"/>
    </row>
    <row r="47" spans="1:15" s="11" customFormat="1" ht="20.25" thickBot="1" x14ac:dyDescent="0.35">
      <c r="A47" s="62" t="s">
        <v>79</v>
      </c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87">
        <f>L44</f>
        <v>0</v>
      </c>
      <c r="M47" s="55"/>
      <c r="N47" s="55"/>
      <c r="O47" s="55"/>
    </row>
    <row r="48" spans="1:15" s="14" customFormat="1" ht="19.5" x14ac:dyDescent="0.3">
      <c r="A48" s="63"/>
      <c r="B48" s="50"/>
      <c r="C48" s="50"/>
      <c r="D48" s="50"/>
      <c r="E48" s="50"/>
      <c r="F48" s="50"/>
      <c r="G48" s="50"/>
      <c r="H48" s="50"/>
      <c r="I48" s="50"/>
      <c r="J48" s="46"/>
      <c r="K48" s="46"/>
      <c r="L48" s="59"/>
      <c r="M48" s="50"/>
      <c r="N48" s="50"/>
      <c r="O48" s="50"/>
    </row>
    <row r="49" spans="1:15" s="11" customFormat="1" ht="19.5" x14ac:dyDescent="0.3">
      <c r="A49" s="55"/>
      <c r="B49" s="55"/>
      <c r="C49" s="55"/>
      <c r="D49" s="55"/>
      <c r="E49" s="55"/>
      <c r="F49" s="55"/>
      <c r="G49" s="55"/>
      <c r="H49" s="55"/>
      <c r="I49" s="55"/>
      <c r="J49" s="61"/>
      <c r="K49" s="61"/>
      <c r="L49" s="61"/>
      <c r="M49" s="55"/>
      <c r="N49" s="55"/>
      <c r="O49" s="55"/>
    </row>
    <row r="50" spans="1:15" s="11" customFormat="1" ht="19.5" x14ac:dyDescent="0.3">
      <c r="A50" s="62" t="s">
        <v>80</v>
      </c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s="11" customFormat="1" ht="19.5" x14ac:dyDescent="0.3"/>
    <row r="53" spans="1:15" s="11" customFormat="1" ht="19.5" x14ac:dyDescent="0.3">
      <c r="A53" s="122"/>
      <c r="B53" s="122"/>
      <c r="C53" s="122"/>
      <c r="D53" s="122"/>
      <c r="E53" s="122"/>
      <c r="F53" s="122"/>
    </row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M4YJwrMiOm85FKz7Zbac8Qcw0j0RZ2N5JwFyN8r7XZFb0LrVmc08m2iuffz4kbrMnX4a9Y0/v6jiz1GEg8iTcg==" saltValue="KjFz56GjVXnACEOJjX/n0g==" spinCount="100000" sheet="1" selectLockedCells="1"/>
  <mergeCells count="42">
    <mergeCell ref="A7:D7"/>
    <mergeCell ref="E7:F7"/>
    <mergeCell ref="A8:D8"/>
    <mergeCell ref="E8:F8"/>
    <mergeCell ref="N3:O3"/>
    <mergeCell ref="A3:F3"/>
    <mergeCell ref="A5:D5"/>
    <mergeCell ref="E5:F5"/>
    <mergeCell ref="A6:D6"/>
    <mergeCell ref="E6:F6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$G15="MAT = maternité"</formula>
    </cfRule>
    <cfRule type="expression" dxfId="315" priority="5">
      <formula>$G15="RC = réunions/cours"</formula>
    </cfRule>
    <cfRule type="expression" dxfId="314" priority="6">
      <formula>$G15="CO = compensation"</formula>
    </cfRule>
    <cfRule type="expression" dxfId="313" priority="7">
      <formula>$G15="CP = jours de congé payés"</formula>
    </cfRule>
    <cfRule type="expression" dxfId="312" priority="8">
      <formula>$G15="AC = accident"</formula>
    </cfRule>
    <cfRule type="expression" dxfId="311" priority="9">
      <formula>$G15="MA = maladie"</formula>
    </cfRule>
    <cfRule type="expression" dxfId="310" priority="10">
      <formula>$G15="JF = jour férié"</formula>
    </cfRule>
    <cfRule type="expression" dxfId="309" priority="11">
      <formula>$G15="VA = vacances"</formula>
    </cfRule>
  </conditionalFormatting>
  <conditionalFormatting sqref="A15:L44">
    <cfRule type="expression" dxfId="308" priority="1">
      <formula>$B15="Di"</formula>
    </cfRule>
    <cfRule type="expression" dxfId="307" priority="2">
      <formula>$G15="JL = jour libre hebdomadaire"</formula>
    </cfRule>
    <cfRule type="expression" dxfId="306" priority="3">
      <formula>$G15="AB = absence brève"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IF(OR(G15="VA = vacances",G15="JF = jour férié",G15="JL = jour libre hebdomadaire"),Ferien,)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36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Juin!L47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IF(Juin!B44="Lu","Ma",IF(Juin!B44="Ma","Me", IF(Juin!B44="Me","Je", IF(Juin!B44="Je","Ve", IF(Juin!B44="Ve","Sa", IF(Juin!B44="Sa","Di", IF(Juin!B44="Di","Lu",)))))))</f>
        <v>Ve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Sa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Di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Lu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Ma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Me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Je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Ve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Sa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Di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Lu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Ma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Me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Je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Ve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Sa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Di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Lu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Ma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Me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Je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Ve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Sa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Di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Lu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Ma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Me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Je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Ve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x14ac:dyDescent="0.3">
      <c r="A44" s="48">
        <v>30</v>
      </c>
      <c r="B44" s="49" t="str">
        <f t="shared" si="1"/>
        <v>Sa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25"/>
      <c r="O44" s="226"/>
    </row>
    <row r="45" spans="1:15" s="11" customFormat="1" ht="22.5" customHeight="1" thickBot="1" x14ac:dyDescent="0.35">
      <c r="A45" s="52">
        <v>31</v>
      </c>
      <c r="B45" s="53" t="str">
        <f t="shared" si="1"/>
        <v>Di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46"/>
      <c r="O45" s="247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U4r15qvXjCHS2r3FmEaETVDy+hkceYLB3kdqE7EBesO8/Ray+cNEvXI5OKuN5WzOT5VEaTwy19kMR/jLcIVqTQ==" saltValue="jrwzBt0OCn5Be2PbMRtXqg==" spinCount="100000" sheet="1" selectLockedCells="1"/>
  <mergeCells count="43">
    <mergeCell ref="N3:O3"/>
    <mergeCell ref="A3:F3"/>
    <mergeCell ref="A5:D5"/>
    <mergeCell ref="E5:F5"/>
    <mergeCell ref="A6:D6"/>
    <mergeCell ref="E6:F6"/>
    <mergeCell ref="N11:O13"/>
    <mergeCell ref="A13:C13"/>
    <mergeCell ref="A7:D7"/>
    <mergeCell ref="E7:F7"/>
    <mergeCell ref="A8:D8"/>
    <mergeCell ref="E8:F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$G15="MAT = maternité"</formula>
    </cfRule>
    <cfRule type="expression" dxfId="264" priority="5">
      <formula>$G15="RC = réunions/cours"</formula>
    </cfRule>
    <cfRule type="expression" dxfId="263" priority="6">
      <formula>$G15="CO = compensation"</formula>
    </cfRule>
    <cfRule type="expression" dxfId="262" priority="7">
      <formula>$G15="CP = jours de congé payés"</formula>
    </cfRule>
    <cfRule type="expression" dxfId="261" priority="8">
      <formula>$G15="AC = accident"</formula>
    </cfRule>
    <cfRule type="expression" dxfId="260" priority="9">
      <formula>$G15="MA = maladie"</formula>
    </cfRule>
    <cfRule type="expression" dxfId="259" priority="10">
      <formula>$G15="JF = jour férié"</formula>
    </cfRule>
    <cfRule type="expression" dxfId="258" priority="11">
      <formula>$G15="VA = vacances"</formula>
    </cfRule>
  </conditionalFormatting>
  <conditionalFormatting sqref="A15:L45">
    <cfRule type="expression" dxfId="257" priority="1">
      <formula>$B15="Di"</formula>
    </cfRule>
    <cfRule type="expression" dxfId="256" priority="2">
      <formula>$G15="JL = jour libre hebdomadaire"</formula>
    </cfRule>
    <cfRule type="expression" dxfId="255" priority="3">
      <formula>$G15="AB = absence brève"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IF(OR(G15="VA = vacances",G15="JF = jour férié",G15="JL = jour libre hebdomadaire"),Ferien,)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70" zoomScaleNormal="70" workbookViewId="0">
      <selection activeCell="B15" sqref="B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36" style="4" bestFit="1" customWidth="1"/>
    <col min="8" max="8" width="18.85546875" style="4" customWidth="1"/>
    <col min="9" max="9" width="22.42578125" style="4" bestFit="1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123" t="s">
        <v>0</v>
      </c>
      <c r="B1" s="123"/>
      <c r="C1" s="123"/>
      <c r="D1" s="123"/>
      <c r="E1" s="123"/>
      <c r="F1" s="123"/>
      <c r="G1" s="103"/>
      <c r="H1" s="103"/>
      <c r="I1" s="103"/>
      <c r="J1" s="103"/>
      <c r="K1" s="103"/>
      <c r="M1" s="103"/>
      <c r="N1" s="82" t="s">
        <v>37</v>
      </c>
      <c r="O1" s="8">
        <f>'Vue d’ensemble'!O1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2"/>
      <c r="M2" s="102"/>
      <c r="N2" s="102"/>
      <c r="O2" s="2"/>
    </row>
    <row r="3" spans="1:15" s="11" customFormat="1" ht="16.5" customHeight="1" x14ac:dyDescent="0.3">
      <c r="A3" s="221" t="s">
        <v>58</v>
      </c>
      <c r="B3" s="227"/>
      <c r="C3" s="227"/>
      <c r="D3" s="227"/>
      <c r="E3" s="227"/>
      <c r="F3" s="222"/>
      <c r="G3" s="9"/>
      <c r="H3" s="10"/>
      <c r="I3" s="134" t="s">
        <v>59</v>
      </c>
      <c r="J3" s="143" t="s">
        <v>91</v>
      </c>
      <c r="K3" s="131" t="s">
        <v>59</v>
      </c>
      <c r="L3" s="143" t="s">
        <v>91</v>
      </c>
      <c r="M3" s="9"/>
      <c r="N3" s="221" t="s">
        <v>60</v>
      </c>
      <c r="O3" s="222"/>
    </row>
    <row r="4" spans="1:15" s="14" customFormat="1" ht="6.75" customHeight="1" thickBot="1" x14ac:dyDescent="0.35">
      <c r="A4" s="12"/>
      <c r="B4" s="9"/>
      <c r="C4" s="9"/>
      <c r="D4" s="13"/>
      <c r="E4" s="9"/>
      <c r="F4" s="13"/>
      <c r="G4" s="9"/>
      <c r="H4" s="9"/>
      <c r="I4" s="135"/>
      <c r="J4" s="9"/>
      <c r="K4" s="132"/>
      <c r="L4" s="13"/>
      <c r="M4" s="9"/>
      <c r="N4" s="12"/>
      <c r="O4" s="13"/>
    </row>
    <row r="5" spans="1:15" s="11" customFormat="1" ht="19.5" x14ac:dyDescent="0.3">
      <c r="A5" s="233" t="s">
        <v>61</v>
      </c>
      <c r="B5" s="234"/>
      <c r="C5" s="234"/>
      <c r="D5" s="235"/>
      <c r="E5" s="236" t="str">
        <f>CONCATENATE('Vue d’ensemble'!D5," ",'Vue d’ensemble'!D4)</f>
        <v>Marie Modèle</v>
      </c>
      <c r="F5" s="237"/>
      <c r="G5" s="15"/>
      <c r="I5" s="136" t="s">
        <v>62</v>
      </c>
      <c r="J5" s="79">
        <v>0</v>
      </c>
      <c r="K5" s="133" t="s">
        <v>63</v>
      </c>
      <c r="L5" s="80">
        <v>0</v>
      </c>
      <c r="M5" s="14"/>
      <c r="N5" s="17" t="s">
        <v>44</v>
      </c>
      <c r="O5" s="18" t="s">
        <v>49</v>
      </c>
    </row>
    <row r="6" spans="1:15" s="11" customFormat="1" ht="20.25" thickBot="1" x14ac:dyDescent="0.35">
      <c r="A6" s="233" t="s">
        <v>12</v>
      </c>
      <c r="B6" s="234"/>
      <c r="C6" s="234"/>
      <c r="D6" s="235"/>
      <c r="E6" s="238">
        <f>'Vue d’ensemble'!J9</f>
        <v>100</v>
      </c>
      <c r="F6" s="239"/>
      <c r="G6" s="15"/>
      <c r="I6" s="136" t="s">
        <v>64</v>
      </c>
      <c r="J6" s="79">
        <v>0</v>
      </c>
      <c r="K6" s="133" t="s">
        <v>65</v>
      </c>
      <c r="L6" s="80">
        <v>0</v>
      </c>
      <c r="M6" s="14"/>
      <c r="N6" s="19" t="s">
        <v>45</v>
      </c>
      <c r="O6" s="23" t="s">
        <v>55</v>
      </c>
    </row>
    <row r="7" spans="1:15" s="11" customFormat="1" ht="19.5" x14ac:dyDescent="0.3">
      <c r="A7" s="233" t="s">
        <v>66</v>
      </c>
      <c r="B7" s="234"/>
      <c r="C7" s="234"/>
      <c r="D7" s="235"/>
      <c r="E7" s="240">
        <f>SUM(J5:J7,L5:L8)</f>
        <v>0</v>
      </c>
      <c r="F7" s="241"/>
      <c r="G7" s="15"/>
      <c r="I7" s="136" t="s">
        <v>67</v>
      </c>
      <c r="J7" s="79">
        <v>0</v>
      </c>
      <c r="K7" s="133" t="s">
        <v>68</v>
      </c>
      <c r="L7" s="80">
        <v>0</v>
      </c>
      <c r="M7" s="14"/>
      <c r="N7" s="84" t="s">
        <v>47</v>
      </c>
      <c r="O7" s="20" t="s">
        <v>53</v>
      </c>
    </row>
    <row r="8" spans="1:15" s="11" customFormat="1" ht="20.25" thickBot="1" x14ac:dyDescent="0.35">
      <c r="A8" s="230" t="s">
        <v>14</v>
      </c>
      <c r="B8" s="231"/>
      <c r="C8" s="231"/>
      <c r="D8" s="232"/>
      <c r="E8" s="228" t="str">
        <f>'Vue d’ensemble'!J11</f>
        <v>variable</v>
      </c>
      <c r="F8" s="229"/>
      <c r="G8" s="15"/>
      <c r="H8" s="15"/>
      <c r="I8" s="137"/>
      <c r="J8" s="21"/>
      <c r="K8" s="138" t="s">
        <v>69</v>
      </c>
      <c r="L8" s="81">
        <v>0</v>
      </c>
      <c r="M8" s="14"/>
      <c r="N8" s="100" t="s">
        <v>56</v>
      </c>
      <c r="O8" s="101" t="s">
        <v>57</v>
      </c>
    </row>
    <row r="9" spans="1:15" s="11" customFormat="1" ht="20.25" thickBot="1" x14ac:dyDescent="0.35">
      <c r="M9" s="14"/>
      <c r="N9" s="22" t="s">
        <v>48</v>
      </c>
      <c r="O9" s="83" t="s">
        <v>51</v>
      </c>
    </row>
    <row r="10" spans="1:15" s="14" customFormat="1" ht="6.75" customHeight="1" thickBot="1" x14ac:dyDescent="0.35">
      <c r="A10" s="24"/>
      <c r="B10" s="24"/>
      <c r="C10" s="25"/>
      <c r="D10" s="25"/>
      <c r="E10" s="26"/>
      <c r="F10" s="26"/>
      <c r="G10" s="26"/>
      <c r="H10" s="26"/>
      <c r="J10" s="26"/>
    </row>
    <row r="11" spans="1:15" s="16" customFormat="1" ht="44.25" customHeight="1" x14ac:dyDescent="0.3">
      <c r="A11" s="64" t="s">
        <v>70</v>
      </c>
      <c r="B11" s="65" t="s">
        <v>59</v>
      </c>
      <c r="C11" s="65" t="s">
        <v>71</v>
      </c>
      <c r="D11" s="65" t="s">
        <v>72</v>
      </c>
      <c r="E11" s="66" t="s">
        <v>73</v>
      </c>
      <c r="F11" s="67" t="s">
        <v>74</v>
      </c>
      <c r="G11" s="64" t="s">
        <v>75</v>
      </c>
      <c r="H11" s="66" t="s">
        <v>76</v>
      </c>
      <c r="I11" s="67" t="s">
        <v>90</v>
      </c>
      <c r="J11" s="68" t="s">
        <v>88</v>
      </c>
      <c r="K11" s="66" t="s">
        <v>77</v>
      </c>
      <c r="L11" s="69" t="s">
        <v>28</v>
      </c>
      <c r="M11" s="27"/>
      <c r="N11" s="215" t="s">
        <v>29</v>
      </c>
      <c r="O11" s="216"/>
    </row>
    <row r="12" spans="1:15" s="27" customFormat="1" ht="6.75" customHeight="1" thickBot="1" x14ac:dyDescent="0.35">
      <c r="A12" s="28"/>
      <c r="E12" s="24"/>
      <c r="F12" s="29"/>
      <c r="G12" s="30"/>
      <c r="H12" s="24"/>
      <c r="I12" s="31"/>
      <c r="J12" s="32"/>
      <c r="K12" s="33"/>
      <c r="L12" s="34"/>
      <c r="N12" s="217"/>
      <c r="O12" s="218"/>
    </row>
    <row r="13" spans="1:15" s="11" customFormat="1" ht="22.5" customHeight="1" thickBot="1" x14ac:dyDescent="0.35">
      <c r="A13" s="223" t="s">
        <v>78</v>
      </c>
      <c r="B13" s="224"/>
      <c r="C13" s="224"/>
      <c r="D13" s="35"/>
      <c r="E13" s="35"/>
      <c r="F13" s="36"/>
      <c r="G13" s="37"/>
      <c r="H13" s="38"/>
      <c r="I13" s="36"/>
      <c r="J13" s="39"/>
      <c r="K13" s="40"/>
      <c r="L13" s="74">
        <f>Juillet!L48</f>
        <v>0</v>
      </c>
      <c r="M13" s="14"/>
      <c r="N13" s="219"/>
      <c r="O13" s="220"/>
    </row>
    <row r="14" spans="1:15" s="14" customFormat="1" ht="6.75" customHeight="1" x14ac:dyDescent="0.3">
      <c r="A14" s="41"/>
      <c r="E14" s="25"/>
      <c r="F14" s="42"/>
      <c r="G14" s="43"/>
      <c r="H14" s="44"/>
      <c r="I14" s="13"/>
      <c r="J14" s="45"/>
      <c r="K14" s="46"/>
      <c r="L14" s="47"/>
      <c r="N14" s="12"/>
      <c r="O14" s="13"/>
    </row>
    <row r="15" spans="1:15" s="11" customFormat="1" ht="22.5" customHeight="1" x14ac:dyDescent="0.3">
      <c r="A15" s="48">
        <v>1</v>
      </c>
      <c r="B15" s="139" t="str">
        <f>IF(Juillet!B45="Lu","Ma",IF(Juillet!B45="Ma","Me", IF(Juillet!B45="Me","Je", IF(Juillet!B45="Je","Ve", IF(Juillet!B45="Ve","Sa", IF(Juillet!B45="Sa","Di", IF(Juillet!B45="Di","Lu",)))))))</f>
        <v>Lu</v>
      </c>
      <c r="C15" s="75"/>
      <c r="D15" s="75"/>
      <c r="E15" s="75"/>
      <c r="F15" s="106"/>
      <c r="G15" s="76"/>
      <c r="H15" s="75"/>
      <c r="I15" s="141"/>
      <c r="J15" s="142">
        <f>(D15-C15-(F15-E15))*24-IF(OR(G15=$N$7,G15=$N$9),-I15,0)-IF(G15=$N$8,I15,0)</f>
        <v>0</v>
      </c>
      <c r="K15" s="70">
        <f t="shared" ref="K15:K45" si="0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71">
        <f>L13+K15</f>
        <v>0</v>
      </c>
      <c r="M15" s="50"/>
      <c r="N15" s="242"/>
      <c r="O15" s="243"/>
    </row>
    <row r="16" spans="1:15" s="11" customFormat="1" ht="22.5" customHeight="1" x14ac:dyDescent="0.3">
      <c r="A16" s="48">
        <v>2</v>
      </c>
      <c r="B16" s="49" t="str">
        <f t="shared" ref="B16:B45" si="1">IF(B15="Lu","Ma",IF(B15="Ma","Me", IF(B15="Me","Je", IF(B15="Je","Ve", IF(B15="Ve","Sa", IF(B15="Sa","Di", IF(B15="Di","Lu",)))))))</f>
        <v>Ma</v>
      </c>
      <c r="C16" s="75"/>
      <c r="D16" s="75"/>
      <c r="E16" s="75"/>
      <c r="F16" s="106"/>
      <c r="G16" s="76"/>
      <c r="H16" s="75"/>
      <c r="I16" s="141"/>
      <c r="J16" s="142">
        <f t="shared" ref="J16:J45" si="2">(D16-C16-(F16-E16))*24-IF(OR(G16=$N$7,G16=$N$9),-I16,0)-IF(G16=$N$8,I16,0)</f>
        <v>0</v>
      </c>
      <c r="K16" s="70">
        <f t="shared" si="0"/>
        <v>0</v>
      </c>
      <c r="L16" s="71">
        <f>L15+K16</f>
        <v>0</v>
      </c>
      <c r="M16" s="50"/>
      <c r="N16" s="225"/>
      <c r="O16" s="226"/>
    </row>
    <row r="17" spans="1:15" s="11" customFormat="1" ht="22.5" customHeight="1" x14ac:dyDescent="0.3">
      <c r="A17" s="48">
        <v>3</v>
      </c>
      <c r="B17" s="49" t="str">
        <f t="shared" si="1"/>
        <v>Me</v>
      </c>
      <c r="C17" s="75"/>
      <c r="D17" s="75"/>
      <c r="E17" s="75"/>
      <c r="F17" s="106"/>
      <c r="G17" s="76"/>
      <c r="H17" s="75"/>
      <c r="I17" s="141"/>
      <c r="J17" s="142">
        <f t="shared" si="2"/>
        <v>0</v>
      </c>
      <c r="K17" s="70">
        <f t="shared" si="0"/>
        <v>0</v>
      </c>
      <c r="L17" s="71">
        <f t="shared" ref="L17:L45" si="3">L16+K17</f>
        <v>0</v>
      </c>
      <c r="M17" s="50"/>
      <c r="N17" s="225"/>
      <c r="O17" s="226"/>
    </row>
    <row r="18" spans="1:15" s="11" customFormat="1" ht="22.5" customHeight="1" x14ac:dyDescent="0.3">
      <c r="A18" s="48">
        <v>4</v>
      </c>
      <c r="B18" s="49" t="str">
        <f t="shared" si="1"/>
        <v>Je</v>
      </c>
      <c r="C18" s="75"/>
      <c r="D18" s="75"/>
      <c r="E18" s="75"/>
      <c r="F18" s="106"/>
      <c r="G18" s="76"/>
      <c r="H18" s="75"/>
      <c r="I18" s="141"/>
      <c r="J18" s="142">
        <f t="shared" si="2"/>
        <v>0</v>
      </c>
      <c r="K18" s="70">
        <f t="shared" si="0"/>
        <v>0</v>
      </c>
      <c r="L18" s="71">
        <f t="shared" si="3"/>
        <v>0</v>
      </c>
      <c r="M18" s="50"/>
      <c r="N18" s="225"/>
      <c r="O18" s="226"/>
    </row>
    <row r="19" spans="1:15" s="11" customFormat="1" ht="22.5" customHeight="1" x14ac:dyDescent="0.3">
      <c r="A19" s="48">
        <v>5</v>
      </c>
      <c r="B19" s="49" t="str">
        <f t="shared" si="1"/>
        <v>Ve</v>
      </c>
      <c r="C19" s="75"/>
      <c r="D19" s="75"/>
      <c r="E19" s="75"/>
      <c r="F19" s="106"/>
      <c r="G19" s="76"/>
      <c r="H19" s="75"/>
      <c r="I19" s="141"/>
      <c r="J19" s="142">
        <f t="shared" si="2"/>
        <v>0</v>
      </c>
      <c r="K19" s="70">
        <f t="shared" si="0"/>
        <v>0</v>
      </c>
      <c r="L19" s="71">
        <f t="shared" si="3"/>
        <v>0</v>
      </c>
      <c r="M19" s="50"/>
      <c r="N19" s="225"/>
      <c r="O19" s="226"/>
    </row>
    <row r="20" spans="1:15" s="11" customFormat="1" ht="22.5" customHeight="1" x14ac:dyDescent="0.3">
      <c r="A20" s="48">
        <v>6</v>
      </c>
      <c r="B20" s="49" t="str">
        <f t="shared" si="1"/>
        <v>Sa</v>
      </c>
      <c r="C20" s="75"/>
      <c r="D20" s="75"/>
      <c r="E20" s="75"/>
      <c r="F20" s="106"/>
      <c r="G20" s="76"/>
      <c r="H20" s="75"/>
      <c r="I20" s="141"/>
      <c r="J20" s="142">
        <f t="shared" si="2"/>
        <v>0</v>
      </c>
      <c r="K20" s="70">
        <f t="shared" si="0"/>
        <v>0</v>
      </c>
      <c r="L20" s="71">
        <f t="shared" si="3"/>
        <v>0</v>
      </c>
      <c r="M20" s="50"/>
      <c r="N20" s="225"/>
      <c r="O20" s="226"/>
    </row>
    <row r="21" spans="1:15" s="11" customFormat="1" ht="22.5" customHeight="1" x14ac:dyDescent="0.3">
      <c r="A21" s="48">
        <v>7</v>
      </c>
      <c r="B21" s="49" t="str">
        <f t="shared" si="1"/>
        <v>Di</v>
      </c>
      <c r="C21" s="75"/>
      <c r="D21" s="75"/>
      <c r="E21" s="75"/>
      <c r="F21" s="106"/>
      <c r="G21" s="76"/>
      <c r="H21" s="75"/>
      <c r="I21" s="141"/>
      <c r="J21" s="142">
        <f t="shared" si="2"/>
        <v>0</v>
      </c>
      <c r="K21" s="70">
        <f t="shared" si="0"/>
        <v>0</v>
      </c>
      <c r="L21" s="71">
        <f t="shared" si="3"/>
        <v>0</v>
      </c>
      <c r="M21" s="50"/>
      <c r="N21" s="225"/>
      <c r="O21" s="226"/>
    </row>
    <row r="22" spans="1:15" s="11" customFormat="1" ht="22.5" customHeight="1" x14ac:dyDescent="0.3">
      <c r="A22" s="48">
        <v>8</v>
      </c>
      <c r="B22" s="49" t="str">
        <f t="shared" si="1"/>
        <v>Lu</v>
      </c>
      <c r="C22" s="75"/>
      <c r="D22" s="75"/>
      <c r="E22" s="75"/>
      <c r="F22" s="106"/>
      <c r="G22" s="76"/>
      <c r="H22" s="75"/>
      <c r="I22" s="141"/>
      <c r="J22" s="142">
        <f t="shared" si="2"/>
        <v>0</v>
      </c>
      <c r="K22" s="70">
        <f t="shared" si="0"/>
        <v>0</v>
      </c>
      <c r="L22" s="71">
        <f t="shared" si="3"/>
        <v>0</v>
      </c>
      <c r="M22" s="50"/>
      <c r="N22" s="225"/>
      <c r="O22" s="226"/>
    </row>
    <row r="23" spans="1:15" s="11" customFormat="1" ht="22.5" customHeight="1" x14ac:dyDescent="0.3">
      <c r="A23" s="48">
        <v>9</v>
      </c>
      <c r="B23" s="49" t="str">
        <f t="shared" si="1"/>
        <v>Ma</v>
      </c>
      <c r="C23" s="75"/>
      <c r="D23" s="75"/>
      <c r="E23" s="75"/>
      <c r="F23" s="106"/>
      <c r="G23" s="76"/>
      <c r="H23" s="75"/>
      <c r="I23" s="141"/>
      <c r="J23" s="142">
        <f t="shared" si="2"/>
        <v>0</v>
      </c>
      <c r="K23" s="70">
        <f t="shared" si="0"/>
        <v>0</v>
      </c>
      <c r="L23" s="71">
        <f t="shared" si="3"/>
        <v>0</v>
      </c>
      <c r="M23" s="50"/>
      <c r="N23" s="225"/>
      <c r="O23" s="226"/>
    </row>
    <row r="24" spans="1:15" s="11" customFormat="1" ht="22.5" customHeight="1" x14ac:dyDescent="0.3">
      <c r="A24" s="48">
        <v>10</v>
      </c>
      <c r="B24" s="49" t="str">
        <f t="shared" si="1"/>
        <v>Me</v>
      </c>
      <c r="C24" s="75"/>
      <c r="D24" s="75"/>
      <c r="E24" s="75"/>
      <c r="F24" s="106"/>
      <c r="G24" s="76"/>
      <c r="H24" s="75"/>
      <c r="I24" s="141"/>
      <c r="J24" s="142">
        <f t="shared" si="2"/>
        <v>0</v>
      </c>
      <c r="K24" s="70">
        <f t="shared" si="0"/>
        <v>0</v>
      </c>
      <c r="L24" s="71">
        <f t="shared" si="3"/>
        <v>0</v>
      </c>
      <c r="M24" s="50"/>
      <c r="N24" s="225"/>
      <c r="O24" s="226"/>
    </row>
    <row r="25" spans="1:15" s="11" customFormat="1" ht="22.5" customHeight="1" x14ac:dyDescent="0.3">
      <c r="A25" s="48">
        <v>11</v>
      </c>
      <c r="B25" s="49" t="str">
        <f t="shared" si="1"/>
        <v>Je</v>
      </c>
      <c r="C25" s="75"/>
      <c r="D25" s="75"/>
      <c r="E25" s="75"/>
      <c r="F25" s="106"/>
      <c r="G25" s="76"/>
      <c r="H25" s="75"/>
      <c r="I25" s="141"/>
      <c r="J25" s="142">
        <f t="shared" si="2"/>
        <v>0</v>
      </c>
      <c r="K25" s="70">
        <f t="shared" si="0"/>
        <v>0</v>
      </c>
      <c r="L25" s="71">
        <f t="shared" si="3"/>
        <v>0</v>
      </c>
      <c r="M25" s="51"/>
      <c r="N25" s="244"/>
      <c r="O25" s="245"/>
    </row>
    <row r="26" spans="1:15" s="11" customFormat="1" ht="22.5" customHeight="1" x14ac:dyDescent="0.3">
      <c r="A26" s="48">
        <v>12</v>
      </c>
      <c r="B26" s="49" t="str">
        <f t="shared" si="1"/>
        <v>Ve</v>
      </c>
      <c r="C26" s="75"/>
      <c r="D26" s="75"/>
      <c r="E26" s="75"/>
      <c r="F26" s="106"/>
      <c r="G26" s="76"/>
      <c r="H26" s="75"/>
      <c r="I26" s="141"/>
      <c r="J26" s="142">
        <f t="shared" si="2"/>
        <v>0</v>
      </c>
      <c r="K26" s="70">
        <f t="shared" si="0"/>
        <v>0</v>
      </c>
      <c r="L26" s="71">
        <f t="shared" si="3"/>
        <v>0</v>
      </c>
      <c r="M26" s="50"/>
      <c r="N26" s="225"/>
      <c r="O26" s="226"/>
    </row>
    <row r="27" spans="1:15" s="11" customFormat="1" ht="22.5" customHeight="1" x14ac:dyDescent="0.3">
      <c r="A27" s="48">
        <v>13</v>
      </c>
      <c r="B27" s="49" t="str">
        <f t="shared" si="1"/>
        <v>Sa</v>
      </c>
      <c r="C27" s="75"/>
      <c r="D27" s="75"/>
      <c r="E27" s="75"/>
      <c r="F27" s="106"/>
      <c r="G27" s="76"/>
      <c r="H27" s="75"/>
      <c r="I27" s="141"/>
      <c r="J27" s="142">
        <f t="shared" si="2"/>
        <v>0</v>
      </c>
      <c r="K27" s="70">
        <f t="shared" si="0"/>
        <v>0</v>
      </c>
      <c r="L27" s="71">
        <f t="shared" si="3"/>
        <v>0</v>
      </c>
      <c r="M27" s="50"/>
      <c r="N27" s="225"/>
      <c r="O27" s="226"/>
    </row>
    <row r="28" spans="1:15" s="11" customFormat="1" ht="22.5" customHeight="1" x14ac:dyDescent="0.3">
      <c r="A28" s="48">
        <v>14</v>
      </c>
      <c r="B28" s="49" t="str">
        <f t="shared" si="1"/>
        <v>Di</v>
      </c>
      <c r="C28" s="75"/>
      <c r="D28" s="75"/>
      <c r="E28" s="75"/>
      <c r="F28" s="106"/>
      <c r="G28" s="76"/>
      <c r="H28" s="75"/>
      <c r="I28" s="141"/>
      <c r="J28" s="142">
        <f t="shared" si="2"/>
        <v>0</v>
      </c>
      <c r="K28" s="70">
        <f t="shared" si="0"/>
        <v>0</v>
      </c>
      <c r="L28" s="71">
        <f t="shared" si="3"/>
        <v>0</v>
      </c>
      <c r="M28" s="50"/>
      <c r="N28" s="225"/>
      <c r="O28" s="226"/>
    </row>
    <row r="29" spans="1:15" s="11" customFormat="1" ht="22.5" customHeight="1" x14ac:dyDescent="0.3">
      <c r="A29" s="48">
        <v>15</v>
      </c>
      <c r="B29" s="49" t="str">
        <f t="shared" si="1"/>
        <v>Lu</v>
      </c>
      <c r="C29" s="75"/>
      <c r="D29" s="75"/>
      <c r="E29" s="75"/>
      <c r="F29" s="106"/>
      <c r="G29" s="76"/>
      <c r="H29" s="75"/>
      <c r="I29" s="141"/>
      <c r="J29" s="142">
        <f t="shared" si="2"/>
        <v>0</v>
      </c>
      <c r="K29" s="70">
        <f t="shared" si="0"/>
        <v>0</v>
      </c>
      <c r="L29" s="71">
        <f t="shared" si="3"/>
        <v>0</v>
      </c>
      <c r="M29" s="50"/>
      <c r="N29" s="225"/>
      <c r="O29" s="226"/>
    </row>
    <row r="30" spans="1:15" s="11" customFormat="1" ht="22.5" customHeight="1" x14ac:dyDescent="0.3">
      <c r="A30" s="48">
        <v>16</v>
      </c>
      <c r="B30" s="49" t="str">
        <f t="shared" si="1"/>
        <v>Ma</v>
      </c>
      <c r="C30" s="75"/>
      <c r="D30" s="75"/>
      <c r="E30" s="75"/>
      <c r="F30" s="106"/>
      <c r="G30" s="76"/>
      <c r="H30" s="75"/>
      <c r="I30" s="141"/>
      <c r="J30" s="142">
        <f t="shared" si="2"/>
        <v>0</v>
      </c>
      <c r="K30" s="70">
        <f t="shared" si="0"/>
        <v>0</v>
      </c>
      <c r="L30" s="71">
        <f t="shared" si="3"/>
        <v>0</v>
      </c>
      <c r="M30" s="50"/>
      <c r="N30" s="225"/>
      <c r="O30" s="226"/>
    </row>
    <row r="31" spans="1:15" s="11" customFormat="1" ht="22.5" customHeight="1" x14ac:dyDescent="0.3">
      <c r="A31" s="48">
        <v>17</v>
      </c>
      <c r="B31" s="49" t="str">
        <f t="shared" si="1"/>
        <v>Me</v>
      </c>
      <c r="C31" s="75"/>
      <c r="D31" s="75"/>
      <c r="E31" s="75"/>
      <c r="F31" s="106"/>
      <c r="G31" s="76"/>
      <c r="H31" s="75"/>
      <c r="I31" s="141"/>
      <c r="J31" s="142">
        <f t="shared" si="2"/>
        <v>0</v>
      </c>
      <c r="K31" s="70">
        <f t="shared" si="0"/>
        <v>0</v>
      </c>
      <c r="L31" s="71">
        <f t="shared" si="3"/>
        <v>0</v>
      </c>
      <c r="M31" s="50"/>
      <c r="N31" s="225"/>
      <c r="O31" s="226"/>
    </row>
    <row r="32" spans="1:15" s="11" customFormat="1" ht="22.5" customHeight="1" x14ac:dyDescent="0.3">
      <c r="A32" s="48">
        <v>18</v>
      </c>
      <c r="B32" s="49" t="str">
        <f t="shared" si="1"/>
        <v>Je</v>
      </c>
      <c r="C32" s="75"/>
      <c r="D32" s="75"/>
      <c r="E32" s="75"/>
      <c r="F32" s="106"/>
      <c r="G32" s="76"/>
      <c r="H32" s="75"/>
      <c r="I32" s="141"/>
      <c r="J32" s="142">
        <f t="shared" si="2"/>
        <v>0</v>
      </c>
      <c r="K32" s="70">
        <f t="shared" si="0"/>
        <v>0</v>
      </c>
      <c r="L32" s="71">
        <f t="shared" si="3"/>
        <v>0</v>
      </c>
      <c r="M32" s="50"/>
      <c r="N32" s="225"/>
      <c r="O32" s="226"/>
    </row>
    <row r="33" spans="1:15" s="11" customFormat="1" ht="22.5" customHeight="1" x14ac:dyDescent="0.3">
      <c r="A33" s="48">
        <v>19</v>
      </c>
      <c r="B33" s="49" t="str">
        <f t="shared" si="1"/>
        <v>Ve</v>
      </c>
      <c r="C33" s="75"/>
      <c r="D33" s="75"/>
      <c r="E33" s="75"/>
      <c r="F33" s="106"/>
      <c r="G33" s="76"/>
      <c r="H33" s="75"/>
      <c r="I33" s="141"/>
      <c r="J33" s="142">
        <f t="shared" si="2"/>
        <v>0</v>
      </c>
      <c r="K33" s="70">
        <f t="shared" si="0"/>
        <v>0</v>
      </c>
      <c r="L33" s="71">
        <f t="shared" si="3"/>
        <v>0</v>
      </c>
      <c r="M33" s="50"/>
      <c r="N33" s="242"/>
      <c r="O33" s="243"/>
    </row>
    <row r="34" spans="1:15" s="11" customFormat="1" ht="22.5" customHeight="1" x14ac:dyDescent="0.3">
      <c r="A34" s="48">
        <v>20</v>
      </c>
      <c r="B34" s="49" t="str">
        <f t="shared" si="1"/>
        <v>Sa</v>
      </c>
      <c r="C34" s="75"/>
      <c r="D34" s="75"/>
      <c r="E34" s="75"/>
      <c r="F34" s="106"/>
      <c r="G34" s="76"/>
      <c r="H34" s="75"/>
      <c r="I34" s="141"/>
      <c r="J34" s="142">
        <f t="shared" si="2"/>
        <v>0</v>
      </c>
      <c r="K34" s="70">
        <f t="shared" si="0"/>
        <v>0</v>
      </c>
      <c r="L34" s="71">
        <f t="shared" si="3"/>
        <v>0</v>
      </c>
      <c r="M34" s="50"/>
      <c r="N34" s="225"/>
      <c r="O34" s="226"/>
    </row>
    <row r="35" spans="1:15" s="11" customFormat="1" ht="22.5" customHeight="1" x14ac:dyDescent="0.3">
      <c r="A35" s="48">
        <v>21</v>
      </c>
      <c r="B35" s="49" t="str">
        <f t="shared" si="1"/>
        <v>Di</v>
      </c>
      <c r="C35" s="75"/>
      <c r="D35" s="75"/>
      <c r="E35" s="75"/>
      <c r="F35" s="106"/>
      <c r="G35" s="76"/>
      <c r="H35" s="75"/>
      <c r="I35" s="141"/>
      <c r="J35" s="142">
        <f t="shared" si="2"/>
        <v>0</v>
      </c>
      <c r="K35" s="70">
        <f t="shared" si="0"/>
        <v>0</v>
      </c>
      <c r="L35" s="71">
        <f t="shared" si="3"/>
        <v>0</v>
      </c>
      <c r="M35" s="50"/>
      <c r="N35" s="225"/>
      <c r="O35" s="226"/>
    </row>
    <row r="36" spans="1:15" s="11" customFormat="1" ht="22.5" customHeight="1" x14ac:dyDescent="0.3">
      <c r="A36" s="48">
        <v>22</v>
      </c>
      <c r="B36" s="49" t="str">
        <f t="shared" si="1"/>
        <v>Lu</v>
      </c>
      <c r="C36" s="75"/>
      <c r="D36" s="75"/>
      <c r="E36" s="75"/>
      <c r="F36" s="106"/>
      <c r="G36" s="76"/>
      <c r="H36" s="75"/>
      <c r="I36" s="141"/>
      <c r="J36" s="142">
        <f t="shared" si="2"/>
        <v>0</v>
      </c>
      <c r="K36" s="70">
        <f t="shared" si="0"/>
        <v>0</v>
      </c>
      <c r="L36" s="71">
        <f t="shared" si="3"/>
        <v>0</v>
      </c>
      <c r="M36" s="50"/>
      <c r="N36" s="225"/>
      <c r="O36" s="226"/>
    </row>
    <row r="37" spans="1:15" s="11" customFormat="1" ht="22.5" customHeight="1" x14ac:dyDescent="0.3">
      <c r="A37" s="48">
        <v>23</v>
      </c>
      <c r="B37" s="49" t="str">
        <f t="shared" si="1"/>
        <v>Ma</v>
      </c>
      <c r="C37" s="75"/>
      <c r="D37" s="75"/>
      <c r="E37" s="75"/>
      <c r="F37" s="106"/>
      <c r="G37" s="76"/>
      <c r="H37" s="75"/>
      <c r="I37" s="141"/>
      <c r="J37" s="142">
        <f t="shared" si="2"/>
        <v>0</v>
      </c>
      <c r="K37" s="70">
        <f t="shared" si="0"/>
        <v>0</v>
      </c>
      <c r="L37" s="71">
        <f t="shared" si="3"/>
        <v>0</v>
      </c>
      <c r="M37" s="50"/>
      <c r="N37" s="225"/>
      <c r="O37" s="226"/>
    </row>
    <row r="38" spans="1:15" s="11" customFormat="1" ht="22.5" customHeight="1" x14ac:dyDescent="0.3">
      <c r="A38" s="48">
        <v>24</v>
      </c>
      <c r="B38" s="49" t="str">
        <f t="shared" si="1"/>
        <v>Me</v>
      </c>
      <c r="C38" s="75"/>
      <c r="D38" s="75"/>
      <c r="E38" s="75"/>
      <c r="F38" s="106"/>
      <c r="G38" s="76"/>
      <c r="H38" s="75"/>
      <c r="I38" s="141"/>
      <c r="J38" s="142">
        <f t="shared" si="2"/>
        <v>0</v>
      </c>
      <c r="K38" s="70">
        <f t="shared" si="0"/>
        <v>0</v>
      </c>
      <c r="L38" s="71">
        <f t="shared" si="3"/>
        <v>0</v>
      </c>
      <c r="M38" s="50"/>
      <c r="N38" s="225"/>
      <c r="O38" s="226"/>
    </row>
    <row r="39" spans="1:15" s="11" customFormat="1" ht="22.5" customHeight="1" x14ac:dyDescent="0.3">
      <c r="A39" s="48">
        <v>25</v>
      </c>
      <c r="B39" s="49" t="str">
        <f t="shared" si="1"/>
        <v>Je</v>
      </c>
      <c r="C39" s="75"/>
      <c r="D39" s="75"/>
      <c r="E39" s="75"/>
      <c r="F39" s="106"/>
      <c r="G39" s="76"/>
      <c r="H39" s="75"/>
      <c r="I39" s="141"/>
      <c r="J39" s="142">
        <f t="shared" si="2"/>
        <v>0</v>
      </c>
      <c r="K39" s="70">
        <f t="shared" si="0"/>
        <v>0</v>
      </c>
      <c r="L39" s="71">
        <f t="shared" si="3"/>
        <v>0</v>
      </c>
      <c r="M39" s="50"/>
      <c r="N39" s="225"/>
      <c r="O39" s="226"/>
    </row>
    <row r="40" spans="1:15" s="11" customFormat="1" ht="22.5" customHeight="1" x14ac:dyDescent="0.3">
      <c r="A40" s="48">
        <v>26</v>
      </c>
      <c r="B40" s="49" t="str">
        <f t="shared" si="1"/>
        <v>Ve</v>
      </c>
      <c r="C40" s="75"/>
      <c r="D40" s="75"/>
      <c r="E40" s="75"/>
      <c r="F40" s="106"/>
      <c r="G40" s="76"/>
      <c r="H40" s="75"/>
      <c r="I40" s="141"/>
      <c r="J40" s="142">
        <f t="shared" si="2"/>
        <v>0</v>
      </c>
      <c r="K40" s="70">
        <f t="shared" si="0"/>
        <v>0</v>
      </c>
      <c r="L40" s="71">
        <f t="shared" si="3"/>
        <v>0</v>
      </c>
      <c r="M40" s="50"/>
      <c r="N40" s="225"/>
      <c r="O40" s="226"/>
    </row>
    <row r="41" spans="1:15" s="11" customFormat="1" ht="22.5" customHeight="1" x14ac:dyDescent="0.3">
      <c r="A41" s="48">
        <v>27</v>
      </c>
      <c r="B41" s="49" t="str">
        <f t="shared" si="1"/>
        <v>Sa</v>
      </c>
      <c r="C41" s="75"/>
      <c r="D41" s="75"/>
      <c r="E41" s="75"/>
      <c r="F41" s="106"/>
      <c r="G41" s="76"/>
      <c r="H41" s="75"/>
      <c r="I41" s="141"/>
      <c r="J41" s="142">
        <f t="shared" si="2"/>
        <v>0</v>
      </c>
      <c r="K41" s="70">
        <f t="shared" si="0"/>
        <v>0</v>
      </c>
      <c r="L41" s="71">
        <f t="shared" si="3"/>
        <v>0</v>
      </c>
      <c r="M41" s="50"/>
      <c r="N41" s="225"/>
      <c r="O41" s="226"/>
    </row>
    <row r="42" spans="1:15" s="11" customFormat="1" ht="22.5" customHeight="1" x14ac:dyDescent="0.3">
      <c r="A42" s="48">
        <v>28</v>
      </c>
      <c r="B42" s="49" t="str">
        <f t="shared" si="1"/>
        <v>Di</v>
      </c>
      <c r="C42" s="75"/>
      <c r="D42" s="75"/>
      <c r="E42" s="75"/>
      <c r="F42" s="106"/>
      <c r="G42" s="76"/>
      <c r="H42" s="75"/>
      <c r="I42" s="141"/>
      <c r="J42" s="142">
        <f t="shared" si="2"/>
        <v>0</v>
      </c>
      <c r="K42" s="70">
        <f t="shared" si="0"/>
        <v>0</v>
      </c>
      <c r="L42" s="71">
        <f t="shared" si="3"/>
        <v>0</v>
      </c>
      <c r="M42" s="50"/>
      <c r="N42" s="225"/>
      <c r="O42" s="226"/>
    </row>
    <row r="43" spans="1:15" s="11" customFormat="1" ht="22.5" customHeight="1" x14ac:dyDescent="0.3">
      <c r="A43" s="48">
        <v>29</v>
      </c>
      <c r="B43" s="49" t="str">
        <f t="shared" si="1"/>
        <v>Lu</v>
      </c>
      <c r="C43" s="75"/>
      <c r="D43" s="75"/>
      <c r="E43" s="75"/>
      <c r="F43" s="106"/>
      <c r="G43" s="76"/>
      <c r="H43" s="75"/>
      <c r="I43" s="141"/>
      <c r="J43" s="142">
        <f t="shared" si="2"/>
        <v>0</v>
      </c>
      <c r="K43" s="70">
        <f t="shared" si="0"/>
        <v>0</v>
      </c>
      <c r="L43" s="71">
        <f t="shared" si="3"/>
        <v>0</v>
      </c>
      <c r="M43" s="50"/>
      <c r="N43" s="225"/>
      <c r="O43" s="226"/>
    </row>
    <row r="44" spans="1:15" s="11" customFormat="1" ht="22.5" customHeight="1" x14ac:dyDescent="0.3">
      <c r="A44" s="48">
        <v>30</v>
      </c>
      <c r="B44" s="49" t="str">
        <f t="shared" si="1"/>
        <v>Ma</v>
      </c>
      <c r="C44" s="75"/>
      <c r="D44" s="75"/>
      <c r="E44" s="75"/>
      <c r="F44" s="106"/>
      <c r="G44" s="76"/>
      <c r="H44" s="75"/>
      <c r="I44" s="141"/>
      <c r="J44" s="142">
        <f t="shared" si="2"/>
        <v>0</v>
      </c>
      <c r="K44" s="70">
        <f t="shared" si="0"/>
        <v>0</v>
      </c>
      <c r="L44" s="71">
        <f t="shared" si="3"/>
        <v>0</v>
      </c>
      <c r="M44" s="50"/>
      <c r="N44" s="225"/>
      <c r="O44" s="226"/>
    </row>
    <row r="45" spans="1:15" s="11" customFormat="1" ht="22.5" customHeight="1" thickBot="1" x14ac:dyDescent="0.35">
      <c r="A45" s="52">
        <v>31</v>
      </c>
      <c r="B45" s="53" t="str">
        <f t="shared" si="1"/>
        <v>Me</v>
      </c>
      <c r="C45" s="77"/>
      <c r="D45" s="77"/>
      <c r="E45" s="77"/>
      <c r="F45" s="107"/>
      <c r="G45" s="78"/>
      <c r="H45" s="77"/>
      <c r="I45" s="81"/>
      <c r="J45" s="117">
        <f t="shared" si="2"/>
        <v>0</v>
      </c>
      <c r="K45" s="72">
        <f t="shared" si="0"/>
        <v>0</v>
      </c>
      <c r="L45" s="73">
        <f t="shared" si="3"/>
        <v>0</v>
      </c>
      <c r="M45" s="50"/>
      <c r="N45" s="246"/>
      <c r="O45" s="247"/>
    </row>
    <row r="46" spans="1:15" s="11" customFormat="1" ht="22.5" customHeight="1" x14ac:dyDescent="0.3">
      <c r="A46" s="54"/>
      <c r="B46" s="55"/>
      <c r="C46" s="56"/>
      <c r="D46" s="56"/>
      <c r="E46" s="56"/>
      <c r="F46" s="56"/>
      <c r="G46" s="57"/>
      <c r="H46" s="57"/>
      <c r="I46" s="56"/>
      <c r="J46" s="58"/>
      <c r="K46" s="59"/>
      <c r="L46" s="59"/>
      <c r="M46" s="50"/>
      <c r="N46" s="60"/>
      <c r="O46" s="60"/>
    </row>
    <row r="47" spans="1:15" s="11" customFormat="1" ht="20.25" thickBot="1" x14ac:dyDescent="0.35">
      <c r="A47" s="55"/>
      <c r="B47" s="55"/>
      <c r="C47" s="55"/>
      <c r="D47" s="55"/>
      <c r="E47" s="55"/>
      <c r="F47" s="55"/>
      <c r="G47" s="55"/>
      <c r="H47" s="55"/>
      <c r="I47" s="55"/>
      <c r="J47" s="61"/>
      <c r="K47" s="61"/>
      <c r="L47" s="58"/>
      <c r="M47" s="55"/>
      <c r="N47" s="55"/>
      <c r="O47" s="55"/>
    </row>
    <row r="48" spans="1:15" s="11" customFormat="1" ht="20.25" thickBot="1" x14ac:dyDescent="0.35">
      <c r="A48" s="62" t="s">
        <v>79</v>
      </c>
      <c r="B48" s="55"/>
      <c r="C48" s="55"/>
      <c r="D48" s="55"/>
      <c r="E48" s="55"/>
      <c r="F48" s="55"/>
      <c r="G48" s="55"/>
      <c r="H48" s="55"/>
      <c r="I48" s="55"/>
      <c r="J48" s="61"/>
      <c r="K48" s="61"/>
      <c r="L48" s="87">
        <f>L45</f>
        <v>0</v>
      </c>
      <c r="M48" s="55"/>
      <c r="N48" s="55"/>
      <c r="O48" s="55"/>
    </row>
    <row r="49" spans="1:15" s="14" customFormat="1" ht="19.5" x14ac:dyDescent="0.3">
      <c r="A49" s="63"/>
      <c r="B49" s="50"/>
      <c r="C49" s="50"/>
      <c r="D49" s="50"/>
      <c r="E49" s="50"/>
      <c r="F49" s="50"/>
      <c r="G49" s="50"/>
      <c r="H49" s="50"/>
      <c r="I49" s="50"/>
      <c r="J49" s="46"/>
      <c r="K49" s="46"/>
      <c r="L49" s="59"/>
      <c r="M49" s="50"/>
      <c r="N49" s="50"/>
      <c r="O49" s="50"/>
    </row>
    <row r="50" spans="1:15" s="11" customFormat="1" ht="19.5" x14ac:dyDescent="0.3">
      <c r="A50" s="55"/>
      <c r="B50" s="55"/>
      <c r="C50" s="55"/>
      <c r="D50" s="55"/>
      <c r="E50" s="55"/>
      <c r="F50" s="55"/>
      <c r="G50" s="55"/>
      <c r="H50" s="55"/>
      <c r="I50" s="55"/>
      <c r="J50" s="61"/>
      <c r="K50" s="61"/>
      <c r="L50" s="61"/>
      <c r="M50" s="55"/>
      <c r="N50" s="55"/>
      <c r="O50" s="55"/>
    </row>
    <row r="51" spans="1:15" s="11" customFormat="1" ht="19.5" x14ac:dyDescent="0.3">
      <c r="A51" s="62" t="s">
        <v>80</v>
      </c>
      <c r="B51" s="55"/>
      <c r="C51" s="55"/>
      <c r="D51" s="55"/>
      <c r="E51" s="55"/>
      <c r="F51" s="55"/>
      <c r="G51" s="55"/>
      <c r="H51" s="55"/>
      <c r="I51" s="55"/>
      <c r="J51" s="61"/>
      <c r="K51" s="61"/>
      <c r="L51" s="61"/>
      <c r="M51" s="55"/>
      <c r="N51" s="55"/>
      <c r="O51" s="55"/>
    </row>
    <row r="52" spans="1:15" s="11" customFormat="1" ht="19.5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s="11" customFormat="1" ht="19.5" x14ac:dyDescent="0.3"/>
    <row r="54" spans="1:15" s="11" customFormat="1" ht="19.5" x14ac:dyDescent="0.3">
      <c r="A54" s="122"/>
      <c r="B54" s="122"/>
      <c r="C54" s="122"/>
      <c r="D54" s="122"/>
      <c r="E54" s="122"/>
      <c r="F54" s="122"/>
    </row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v20yz2sq6pFatSyouGNj0ZwTcj9LpFS1qG00aNCnxvoS5jieAmjUO0azWqdnjAZwEF0ePd4WUk/Tuy131vxQA==" saltValue="Mwh0b3nGHPigOc/7fePTMg==" spinCount="100000" sheet="1" selectLockedCells="1"/>
  <mergeCells count="43">
    <mergeCell ref="N3:O3"/>
    <mergeCell ref="A3:F3"/>
    <mergeCell ref="A5:D5"/>
    <mergeCell ref="E5:F5"/>
    <mergeCell ref="A6:D6"/>
    <mergeCell ref="E6:F6"/>
    <mergeCell ref="N11:O13"/>
    <mergeCell ref="A13:C13"/>
    <mergeCell ref="A7:D7"/>
    <mergeCell ref="E7:F7"/>
    <mergeCell ref="A8:D8"/>
    <mergeCell ref="E8:F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$G15="MAT = maternité"</formula>
    </cfRule>
    <cfRule type="expression" dxfId="213" priority="5">
      <formula>$G15="RC = réunions/cours"</formula>
    </cfRule>
    <cfRule type="expression" dxfId="212" priority="6">
      <formula>$G15="CO = compensation"</formula>
    </cfRule>
    <cfRule type="expression" dxfId="211" priority="7">
      <formula>$G15="CP = jours de congé payés"</formula>
    </cfRule>
    <cfRule type="expression" dxfId="210" priority="8">
      <formula>$G15="AC = accident"</formula>
    </cfRule>
    <cfRule type="expression" dxfId="209" priority="9">
      <formula>$G15="MA = maladie"</formula>
    </cfRule>
    <cfRule type="expression" dxfId="208" priority="10">
      <formula>$G15="JF = jour férié"</formula>
    </cfRule>
    <cfRule type="expression" dxfId="207" priority="11">
      <formula>$G15="VA = vacances"</formula>
    </cfRule>
  </conditionalFormatting>
  <conditionalFormatting sqref="A15:L45">
    <cfRule type="expression" dxfId="206" priority="1">
      <formula>$B15="Di"</formula>
    </cfRule>
    <cfRule type="expression" dxfId="205" priority="2">
      <formula>$G15="JL = jour libre hebdomadaire"</formula>
    </cfRule>
    <cfRule type="expression" dxfId="204" priority="3">
      <formula>$G15="AB = absence brève"</formula>
    </cfRule>
  </conditionalFormatting>
  <dataValidations count="6">
    <dataValidation type="list" allowBlank="1" showInputMessage="1" showErrorMessage="1" sqref="H15:H45" xr:uid="{00000000-0002-0000-0800-000000000000}">
      <formula1>IF(OR(G15="VA = vacances",G15="JF = jour férié",G15="JL = jour libre hebdomadaire"),Ferien,)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Vue d’ensemble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Août!Druckbereich</vt:lpstr>
      <vt:lpstr>Avril!Druckbereich</vt:lpstr>
      <vt:lpstr>Décembre!Druckbereich</vt:lpstr>
      <vt:lpstr>Février!Druckbereich</vt:lpstr>
      <vt:lpstr>Janvier!Druckbereich</vt:lpstr>
      <vt:lpstr>Juillet!Druckbereich</vt:lpstr>
      <vt:lpstr>Juin!Druckbereich</vt:lpstr>
      <vt:lpstr>Mai!Druckbereich</vt:lpstr>
      <vt:lpstr>Mars!Druckbereich</vt:lpstr>
      <vt:lpstr>Novembre!Druckbereich</vt:lpstr>
      <vt:lpstr>Octobre!Druckbereich</vt:lpstr>
      <vt:lpstr>Septembre!Druckbereich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Nicole Schuhmacher</cp:lastModifiedBy>
  <cp:lastPrinted>2018-10-23T14:09:46Z</cp:lastPrinted>
  <dcterms:created xsi:type="dcterms:W3CDTF">2018-08-02T07:36:05Z</dcterms:created>
  <dcterms:modified xsi:type="dcterms:W3CDTF">2021-12-14T13:22:41Z</dcterms:modified>
</cp:coreProperties>
</file>